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IDCA\Documents\Licitaciones\Pliego Mercado las Verdura Dajabon\Documento Finales de licitacion\"/>
    </mc:Choice>
  </mc:AlternateContent>
  <xr:revisionPtr revIDLastSave="0" documentId="13_ncr:1_{3C84D7CE-EB33-475E-AF8E-E88854E8F5C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Lista de Partida" sheetId="4" r:id="rId1"/>
  </sheets>
  <externalReferences>
    <externalReference r:id="rId2"/>
  </externalReferences>
  <definedNames>
    <definedName name="_xlnm.Print_Area" localSheetId="0">'Lista de Partida'!$A$1:$F$132</definedName>
    <definedName name="_xlnm.Print_Titles" localSheetId="0">'Lista de Partida'!$1:$5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18" i="4" l="1"/>
  <c r="F117" i="4"/>
  <c r="A117" i="4"/>
  <c r="F116" i="4"/>
  <c r="F115" i="4"/>
  <c r="C114" i="4"/>
  <c r="F114" i="4" s="1"/>
  <c r="C113" i="4"/>
  <c r="F113" i="4" s="1"/>
  <c r="F112" i="4"/>
  <c r="F109" i="4"/>
  <c r="F108" i="4" s="1"/>
  <c r="A109" i="4"/>
  <c r="C106" i="4"/>
  <c r="F106" i="4" s="1"/>
  <c r="F103" i="4"/>
  <c r="F97" i="4"/>
  <c r="C96" i="4"/>
  <c r="F96" i="4" s="1"/>
  <c r="C95" i="4"/>
  <c r="F95" i="4" s="1"/>
  <c r="F92" i="4"/>
  <c r="F91" i="4" s="1"/>
  <c r="A92" i="4"/>
  <c r="F89" i="4"/>
  <c r="F88" i="4" s="1"/>
  <c r="A89" i="4"/>
  <c r="F86" i="4"/>
  <c r="F85" i="4"/>
  <c r="A85" i="4"/>
  <c r="A86" i="4" s="1"/>
  <c r="A82" i="4"/>
  <c r="A79" i="4"/>
  <c r="F76" i="4"/>
  <c r="F75" i="4"/>
  <c r="C74" i="4"/>
  <c r="F74" i="4" s="1"/>
  <c r="C73" i="4"/>
  <c r="C72" i="4"/>
  <c r="F72" i="4" s="1"/>
  <c r="A72" i="4"/>
  <c r="A73" i="4" s="1"/>
  <c r="A74" i="4" s="1"/>
  <c r="A75" i="4" s="1"/>
  <c r="F60" i="4"/>
  <c r="F59" i="4"/>
  <c r="F58" i="4"/>
  <c r="C55" i="4"/>
  <c r="F55" i="4" s="1"/>
  <c r="C54" i="4"/>
  <c r="F54" i="4" s="1"/>
  <c r="F53" i="4"/>
  <c r="C52" i="4"/>
  <c r="F52" i="4" s="1"/>
  <c r="F51" i="4"/>
  <c r="F50" i="4"/>
  <c r="A50" i="4"/>
  <c r="A51" i="4" s="1"/>
  <c r="A52" i="4" s="1"/>
  <c r="A53" i="4" s="1"/>
  <c r="A54" i="4" s="1"/>
  <c r="A55" i="4" s="1"/>
  <c r="C47" i="4"/>
  <c r="F47" i="4" s="1"/>
  <c r="C46" i="4"/>
  <c r="A46" i="4"/>
  <c r="A47" i="4" s="1"/>
  <c r="F43" i="4"/>
  <c r="F42" i="4" s="1"/>
  <c r="A43" i="4"/>
  <c r="C39" i="4"/>
  <c r="A39" i="4"/>
  <c r="A40" i="4" s="1"/>
  <c r="F36" i="4"/>
  <c r="A36" i="4"/>
  <c r="C35" i="4"/>
  <c r="C34" i="4"/>
  <c r="F34" i="4" s="1"/>
  <c r="A34" i="4"/>
  <c r="C33" i="4"/>
  <c r="C32" i="4"/>
  <c r="C40" i="4" s="1"/>
  <c r="F40" i="4" s="1"/>
  <c r="A32" i="4"/>
  <c r="F29" i="4"/>
  <c r="F28" i="4"/>
  <c r="C27" i="4"/>
  <c r="F27" i="4" s="1"/>
  <c r="A27" i="4"/>
  <c r="A28" i="4" s="1"/>
  <c r="F26" i="4"/>
  <c r="C23" i="4"/>
  <c r="C22" i="4"/>
  <c r="C21" i="4"/>
  <c r="F20" i="4"/>
  <c r="F17" i="4"/>
  <c r="C16" i="4"/>
  <c r="F16" i="4" s="1"/>
  <c r="C15" i="4"/>
  <c r="F15" i="4" s="1"/>
  <c r="F14" i="4"/>
  <c r="F13" i="4"/>
  <c r="F12" i="4"/>
  <c r="A12" i="4"/>
  <c r="A13" i="4" s="1"/>
  <c r="A14" i="4" s="1"/>
  <c r="A15" i="4" s="1"/>
  <c r="A16" i="4" s="1"/>
  <c r="F9" i="4"/>
  <c r="F8" i="4"/>
  <c r="A8" i="4"/>
  <c r="F32" i="4" l="1"/>
  <c r="F84" i="4"/>
  <c r="F57" i="4"/>
  <c r="F7" i="4"/>
  <c r="F49" i="4"/>
  <c r="F23" i="4"/>
  <c r="F35" i="4"/>
  <c r="F39" i="4"/>
  <c r="F38" i="4" s="1"/>
  <c r="F46" i="4"/>
  <c r="F45" i="4" s="1"/>
  <c r="F73" i="4"/>
  <c r="F71" i="4" s="1"/>
  <c r="F111" i="4"/>
  <c r="F33" i="4"/>
  <c r="F11" i="4"/>
  <c r="F25" i="4"/>
  <c r="F94" i="4"/>
  <c r="F21" i="4"/>
  <c r="F22" i="4"/>
  <c r="C79" i="4"/>
  <c r="F79" i="4" s="1"/>
  <c r="F78" i="4" s="1"/>
  <c r="F31" i="4" l="1"/>
  <c r="F19" i="4"/>
  <c r="F104" i="4"/>
  <c r="F105" i="4"/>
  <c r="F102" i="4" l="1"/>
  <c r="F82" i="4" l="1"/>
  <c r="F81" i="4" s="1"/>
  <c r="F6" i="4" s="1"/>
  <c r="F120" i="4" s="1"/>
  <c r="E127" i="4" l="1"/>
  <c r="E126" i="4"/>
  <c r="F126" i="4" s="1"/>
  <c r="E129" i="4"/>
  <c r="F129" i="4" s="1"/>
  <c r="E122" i="4"/>
  <c r="F122" i="4" s="1"/>
  <c r="E123" i="4"/>
  <c r="F123" i="4" s="1"/>
  <c r="E130" i="4"/>
  <c r="F130" i="4" s="1"/>
  <c r="E125" i="4"/>
  <c r="F125" i="4" s="1"/>
  <c r="E124" i="4"/>
  <c r="F124" i="4" s="1"/>
  <c r="E128" i="4" l="1"/>
  <c r="F128" i="4" s="1"/>
  <c r="F127" i="4"/>
  <c r="F121" i="4" l="1"/>
  <c r="F132" i="4" s="1"/>
</calcChain>
</file>

<file path=xl/sharedStrings.xml><?xml version="1.0" encoding="utf-8"?>
<sst xmlns="http://schemas.openxmlformats.org/spreadsheetml/2006/main" count="165" uniqueCount="114">
  <si>
    <t>ml</t>
  </si>
  <si>
    <t>Descripción de la Partida</t>
  </si>
  <si>
    <t>Cantidad</t>
  </si>
  <si>
    <t>UD</t>
  </si>
  <si>
    <t>Precio Unitario</t>
  </si>
  <si>
    <t xml:space="preserve">Valor </t>
  </si>
  <si>
    <t>PRELIMINARES</t>
  </si>
  <si>
    <t xml:space="preserve">Replanteo topográfico con brigada. 
INCLUYE:
 * Utilización de estación total topográfica.
*Técnicos y profesional correspondiente para el levantamiento. </t>
  </si>
  <si>
    <t>día</t>
  </si>
  <si>
    <t>Letrero de Obra de 120mx2.60m en estructura metálica e ilustración en vinil. 
INCLUYE: 
*Suministro de vinil ilustrativo.
*Suministro de perfiles metálicos para el soporte del letrero de obra.
*Mano de obra de diseño ilustrativo del letrero de obra.
*Mano de obra confección de soporte metálico.</t>
  </si>
  <si>
    <t>und</t>
  </si>
  <si>
    <t>DESMONTES, DESMANTELAMIENTOS, DEMOLICIONES Y MOVIMIENTOS DE TIERRA</t>
  </si>
  <si>
    <t xml:space="preserve">Desmonte y demolición en general de estructuras existentes  puestos y mostradores de ventas </t>
  </si>
  <si>
    <t>pa</t>
  </si>
  <si>
    <t xml:space="preserve">Excavación para cimientos </t>
  </si>
  <si>
    <t>m3</t>
  </si>
  <si>
    <t>Relleno de reposición</t>
  </si>
  <si>
    <t>m2</t>
  </si>
  <si>
    <t>Bote de material sobrante de excavación y escombros</t>
  </si>
  <si>
    <t xml:space="preserve">Demolición de hormigón existente y aceras </t>
  </si>
  <si>
    <t xml:space="preserve">Desinstalacion de puertas existentes </t>
  </si>
  <si>
    <t xml:space="preserve">HORMIGÓN ARMADO </t>
  </si>
  <si>
    <t>Hormigón industrial f´c = 180 kg/cm2 @28d en pila @0.15m utilizado en area general de piso interior 
INCLUYE: 
*Acero grado 60, 3/8 * 20'</t>
  </si>
  <si>
    <t>Und</t>
  </si>
  <si>
    <t xml:space="preserve">Reparación &amp; adecuación de techos en hormigón existente. </t>
  </si>
  <si>
    <t>ACERA EN HORMIGON E=0.10m MALLA ELECTROSOLD. D2.3 10X10 - 1:2:4 CON LIGADORA
INCLUYE:
*Suministro de materiales correspondientes para la elaboración de concreto con 210 kg/cm2 de resistencia.
*Suministro de malla electrosoldada D2.3 10X10.
 *Mano de obra correspondiente para confección de hormigón 210 kg/cm2.
*Mano de obra instalación de malla electrosoldada D2.3 10X10. 
*Mano de obra para frotado y violinado de acera.</t>
  </si>
  <si>
    <t xml:space="preserve">Reparación &amp; adecuación de contenes en hormigón existente. </t>
  </si>
  <si>
    <t>ESTRUCTURA METÁLICA</t>
  </si>
  <si>
    <t>Suministros e instalación de techo en Aluzinc cal 26 - en nuevos puestos de venta.
INCLUYE:
*Suministro de planchas de Aluzinc calibre 26 y demas materiales necesarios para la instalacion de techo.
*Mano de obra calificada para el trabajo.</t>
  </si>
  <si>
    <t>pl</t>
  </si>
  <si>
    <t>Reparación de techo en zinc existente en área de locales.
INCLUYE:
*Suministro de planchas de Aluzinc calibre 26 y demás materiales necesarios para la instalación de techo.
*Mano de obra calificada para el trabajo.</t>
  </si>
  <si>
    <t>Puertas peatonales en perfilería metálica 2" &amp; malla ciclónicas. 
INCLUYE:
* Suministro de perfilería metálica de 2".
*Suministro de malla ciclónica.
*Mano de obra calificada para la instalación de perfilería y malla ciclónica de las puertas peatonales.</t>
  </si>
  <si>
    <t>ud</t>
  </si>
  <si>
    <t>Puertas principales en perfilería metálica 2" &amp; malla ciclónicas. 
INCLUYE:
* Suministro de perfileria metalica de 2".
*Suministro de malla ciclonica.
*Mano de obra calificada para la instalacion de perfileria y malla ciclonica de las puertas principales.</t>
  </si>
  <si>
    <t>INSTALACIONES SANITARIAS INTERIORES BAÑOS</t>
  </si>
  <si>
    <t>Construcción de área de baños en bloques 6" @3/8</t>
  </si>
  <si>
    <t>Suministro e instalación de inodoro de baño</t>
  </si>
  <si>
    <t>Suministro e instalación de lavamanos de baño</t>
  </si>
  <si>
    <t>Suministro e instalación de drenaje de baño</t>
  </si>
  <si>
    <t>Construcción de pileta o vertedoro</t>
  </si>
  <si>
    <t>CERAMICAS DE PISOS &amp; PAREDES</t>
  </si>
  <si>
    <t>Suministro e instalación de cerámica de piso 
INCLUYE:
*Suministro de ceramica  para el Área de baños. 
*Suminsitro de ceramica para Área de oficina.
*Mano de obra correspondiente para la colocacion de piso en area de baños y area de oficinas.</t>
  </si>
  <si>
    <t xml:space="preserve">Suministro e instalación de cerámica de pared 
INCLUYE:
*Área de baños. 
</t>
  </si>
  <si>
    <t>INSTALACIONES SANITARIAS EXTERIORES</t>
  </si>
  <si>
    <t xml:space="preserve">Construcción de cámara séptica, 1.70x3.40x1.60 m. 
INCLUYE: 
*Suministro de materiales correspondiente para la construccion de Pozo septico 1.70x3.4x1.6m.
*Mano de obra para construccion de Pozo séptico de 1.70x3.40x1.60m </t>
  </si>
  <si>
    <t>DEPOSITO DESECHOS SOLIDOS -BASURA-</t>
  </si>
  <si>
    <t xml:space="preserve">Suministro e instalación de cerámica de piso &amp; pared 
INCLUYE:
*Suministro de ceramica de piso&amp; pared  para Área de desechos solidos. 
*Mano de obra correspondiente para la colocacion de ceramica de piso &amp; pared para area de desechos solidos.
</t>
  </si>
  <si>
    <t xml:space="preserve">PUESTOS DE VENTAS </t>
  </si>
  <si>
    <t>Excavación de cimientos para mesetas de ventas</t>
  </si>
  <si>
    <t>Zapata de muro corrida en hormigón f´c = 180 kg/cm2 @28d (60*20) cm</t>
  </si>
  <si>
    <t>Muros de bloques de mesetas @6''</t>
  </si>
  <si>
    <t xml:space="preserve">Losas para meseta en hormigón  f´c = 180 kg/cm2 @28d </t>
  </si>
  <si>
    <t>Pañete pulido y lustrado</t>
  </si>
  <si>
    <t>Cantos de nuevos muros de puestos</t>
  </si>
  <si>
    <t>TERMINACIONES DE SUPERFICIES</t>
  </si>
  <si>
    <t>Resane de techo</t>
  </si>
  <si>
    <t>Reconstrucción de pisos espesor t= 0.10 mt</t>
  </si>
  <si>
    <t>Suministro y colocación de acera perimetral espesor t = 0.10mt</t>
  </si>
  <si>
    <t>INSTALACIONES ELÉCTRICAS</t>
  </si>
  <si>
    <t>Suministro e instalación de panel de distribución 220 v 1f.</t>
  </si>
  <si>
    <t>Suministro e instalación de interruptores doble 110 v.</t>
  </si>
  <si>
    <t>Suministro e instalación de luz cenital</t>
  </si>
  <si>
    <t>Suministro e instalacion de tomacorrientes 110v</t>
  </si>
  <si>
    <t>Suministro e instalación de lámparas de proyección led 150 WATT tipo cobra.</t>
  </si>
  <si>
    <t>IMPERMEABILIZANTE</t>
  </si>
  <si>
    <t>Suministro e instalación de lona asfáltica 4kg
 INCLUYE: 
Suministro de lona asfáltica lisa. 
*Instalación de lona asfáltica a 360 grados de calor con gas propano.</t>
  </si>
  <si>
    <t>CÁMARAS SEGURIDAD PERIMETRAL</t>
  </si>
  <si>
    <t>Suministro e instalación de circuito de seguridad perimetral CCTV. 
INCLUYE: 
*Suministro de 19 unidades de cámaras de monitoreo.
*Mano de obra con tecnicos especializados.</t>
  </si>
  <si>
    <t>JARDINERAS EN ACERAS</t>
  </si>
  <si>
    <t>Suministro e instalación de palmas enanas. 
INCLUYE:
*Suministro de palmas enanas para jadineras decorativas en aceras.
*Mano de obra de jardineria para el sembrado de palmas enanas.</t>
  </si>
  <si>
    <t>Construcción de jardineras en aceras exteriores.
INCLUYE: 
*Suministro de materiales correspondientes para la construccion de jardineras decorativas en aceras.
*Mano de obra correspondiente para la confeccion de jardineras.</t>
  </si>
  <si>
    <t>BOLARDOS DE SEGURIDAD</t>
  </si>
  <si>
    <t>Suministro e instalación de bolardos de protección metálicos en tubos 4" @ 1 mt de altura.
INCLUYE:
 *Suministro de perfiles metálicos de 4" para la elaboración de bolardos.
*Mano de obra para la confección e instalación de bolardo de protección de 4" con un 1m de altura.</t>
  </si>
  <si>
    <t>RAMPAS DE DISCAPACITADOS</t>
  </si>
  <si>
    <t xml:space="preserve">Construcción de rampas para discapacitados en aceras existentes. </t>
  </si>
  <si>
    <t>PINTURA</t>
  </si>
  <si>
    <t>Suministro y aplicación de pintura  (color similar al existente), dos manos. (en muros exterior e interior)</t>
  </si>
  <si>
    <t>Suministro y aplicación de pintura , dos manos. (en área de locales existentes)</t>
  </si>
  <si>
    <t>Suministro y aplicación de pintura aislante en techos de zinc.</t>
  </si>
  <si>
    <t xml:space="preserve">PUERTAS Y VENTANAS </t>
  </si>
  <si>
    <t>Puertas polimetálicas auxiliares de  0.7m-0.9m de ancho x 2.10m de alto.
 INCLUYE:
* Suministro de puerta polimetálica color blanco con su marco correspondiente.
*Suministro de Llavín.
*Mano de obra de instalación correspondiente.</t>
  </si>
  <si>
    <t>Puertas polimetálicas exteriores de  0.9m-2.0m de ancho x 2.0-3.2m de alto.
 INCLUYE:
* Suministro de puerta polimetálica color blanco con su marco correspondiente.
*Suministro de Llavín.
*Mano de obra de instalación correspondiente.</t>
  </si>
  <si>
    <t>Puertas polimetálicas interiores de  0.7m-0.9m de ancho x 2.10m de alto.
 INCLUYE:
* Suministro de puerta polimetálica color blanco con su marco correspondiente.
*Suministro de Llavín.
*Mano de obra de instalación correspondiente.</t>
  </si>
  <si>
    <t>Suministro e instalación de ventanas corredera aluminio y vidrio 3/16" perfil P65.
 INCLUYE:
*Suministro de perfilería de aluminio P65.
*Suministro de vidrio 3/16" claro.
*Mano de obra correspondiente para la instalación de ventanas corredera aluminio vidrio 3/16" perfil P65. 
*Utilización de herramientas correspondientes para el trabajo.</t>
  </si>
  <si>
    <t>P2</t>
  </si>
  <si>
    <t>TOLDOS</t>
  </si>
  <si>
    <t>Suministro e instalación de toldos de 2mx1.20m para puertas exteriores con estructura de aluminio con madera machimbrada y chingler correspondiente.
 INCLUYE:
*Suministro de perfilería de aluminio correspondiente.
*Suministro de madera machimbrada para el recubrimiento de la estructura de aluminio correspondiente. 
*Suministro de chingler correspondiente.
*Mano de obra de instalación de toldos para puertas exteriores de 2mx1.20m.</t>
  </si>
  <si>
    <t>MISCELÁNEOS</t>
  </si>
  <si>
    <t>Alquiler de equipo y herramientas</t>
  </si>
  <si>
    <t>Revestimiento de pared de ladrillo</t>
  </si>
  <si>
    <t>Columna hormigón armado 0.30m*0.60m entrada principal</t>
  </si>
  <si>
    <t>Bote de escombros</t>
  </si>
  <si>
    <t>Limpieza continua y final</t>
  </si>
  <si>
    <t>Alquiler de contenedor para oficina de proyecto</t>
  </si>
  <si>
    <t>mes</t>
  </si>
  <si>
    <t>Alquiler de contenedor para almacenamiento en proyecto</t>
  </si>
  <si>
    <t>SUBTOTAL GENERAL</t>
  </si>
  <si>
    <t>B</t>
  </si>
  <si>
    <t>GASTOS INDIRECTOS.</t>
  </si>
  <si>
    <t>Dirección técnica y responsabilidad.</t>
  </si>
  <si>
    <t>Gastos administrativos.</t>
  </si>
  <si>
    <t>Transporte.</t>
  </si>
  <si>
    <t>EPI (seguridad industrial).</t>
  </si>
  <si>
    <t>Ley 6-68 (Fondo de pensiones de los trabajadores de la construcción).</t>
  </si>
  <si>
    <t>Diseños Técnicos (Arquitectonico,Electrico,Mecanico,Estructural,Sanitario).</t>
  </si>
  <si>
    <t xml:space="preserve">Imprevistos </t>
  </si>
  <si>
    <t>CODIA</t>
  </si>
  <si>
    <t>ITBIS.</t>
  </si>
  <si>
    <t>TOTAL GENERAL NETO</t>
  </si>
  <si>
    <t>Costo Directo</t>
  </si>
  <si>
    <t>ITEM</t>
  </si>
  <si>
    <t>LISTA DE PARTIDAS DEL REMOZAMIENTO DE MERCADO DE LAS VERDURAS  DE DAJABÓN</t>
  </si>
  <si>
    <t xml:space="preserve">LICITACION PUBLICA NACIONAL </t>
  </si>
  <si>
    <t>Ref. No. AMD-CCC-CP-0001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</si>
</sst>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[$RD$-1C0A]* #,##0.00_);_([$RD$-1C0A]* \(#,##0.00\);_([$RD$-1C0A]* &quot;-&quot;??_);_(@_)"/>
    <numFmt numFmtId="167" formatCode="_-* #,##0.00\ _€_-;\-* #,##0.00\ _€_-;_-* &quot;-&quot;??\ _€_-;_-@_-"/>
    <numFmt numFmtId="168" formatCode="_-* #,##0.00\ _€_-;\-* #,##0.00\ _€_-;_-* &quot;-&quot;??\ _€_-;_-@"/>
    <numFmt numFmtId="169" formatCode="&quot;$&quot;#,##0.00"/>
    <numFmt numFmtId="170" formatCode="_-* #,##0.0\ _€_-;\-* #,##0.0\ _€_-;_-* &quot;-&quot;??\ _€_-;_-@_-"/>
    <numFmt numFmtId="171" formatCode="&quot;RD$&quot;#,##0.00"/>
    <numFmt numFmtId="172" formatCode="#,##0.000_);\(#,##0.000\)"/>
  </numFmts>
  <fonts count="18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2" fontId="7" fillId="0" borderId="0" xfId="2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3" fontId="7" fillId="0" borderId="0" xfId="2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 vertical="center"/>
    </xf>
    <xf numFmtId="43" fontId="7" fillId="0" borderId="0" xfId="2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170" fontId="7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2" fontId="7" fillId="0" borderId="0" xfId="5" applyNumberFormat="1" applyFont="1" applyAlignment="1">
      <alignment horizontal="center" vertical="center" wrapText="1"/>
    </xf>
    <xf numFmtId="170" fontId="7" fillId="0" borderId="0" xfId="5" applyNumberFormat="1" applyFont="1" applyAlignment="1">
      <alignment horizontal="center" vertical="center" wrapText="1"/>
    </xf>
    <xf numFmtId="4" fontId="7" fillId="0" borderId="0" xfId="5" applyNumberFormat="1" applyFont="1" applyAlignment="1">
      <alignment horizontal="center" vertical="center" wrapText="1"/>
    </xf>
    <xf numFmtId="170" fontId="7" fillId="0" borderId="0" xfId="5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2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vertical="center" wrapText="1"/>
    </xf>
    <xf numFmtId="2" fontId="13" fillId="2" borderId="1" xfId="2" applyNumberFormat="1" applyFont="1" applyFill="1" applyBorder="1" applyAlignment="1">
      <alignment horizontal="center" vertical="center"/>
    </xf>
    <xf numFmtId="166" fontId="13" fillId="2" borderId="1" xfId="2" applyNumberFormat="1" applyFont="1" applyFill="1" applyBorder="1" applyAlignment="1">
      <alignment horizontal="center" vertical="center"/>
    </xf>
    <xf numFmtId="2" fontId="14" fillId="2" borderId="1" xfId="2" applyNumberFormat="1" applyFont="1" applyFill="1" applyBorder="1" applyAlignment="1">
      <alignment horizontal="center" vertical="center" wrapText="1"/>
    </xf>
    <xf numFmtId="166" fontId="14" fillId="2" borderId="1" xfId="2" applyNumberFormat="1" applyFont="1" applyFill="1" applyBorder="1" applyAlignment="1">
      <alignment horizontal="left" vertical="center" wrapText="1" indent="1"/>
    </xf>
    <xf numFmtId="4" fontId="14" fillId="2" borderId="1" xfId="6" applyNumberFormat="1" applyFont="1" applyFill="1" applyBorder="1" applyAlignment="1">
      <alignment horizontal="center" vertical="center" wrapText="1"/>
    </xf>
    <xf numFmtId="4" fontId="14" fillId="2" borderId="1" xfId="5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6" fontId="14" fillId="2" borderId="1" xfId="2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/>
    <xf numFmtId="0" fontId="14" fillId="2" borderId="1" xfId="0" quotePrefix="1" applyFont="1" applyFill="1" applyBorder="1" applyAlignment="1">
      <alignment horizontal="left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167" fontId="14" fillId="2" borderId="1" xfId="8" applyFont="1" applyFill="1" applyBorder="1" applyAlignment="1">
      <alignment horizontal="center" vertical="center"/>
    </xf>
    <xf numFmtId="166" fontId="14" fillId="2" borderId="1" xfId="8" applyNumberFormat="1" applyFont="1" applyFill="1" applyBorder="1" applyAlignment="1">
      <alignment horizontal="center" vertical="center"/>
    </xf>
    <xf numFmtId="166" fontId="13" fillId="2" borderId="1" xfId="2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10" fontId="14" fillId="2" borderId="1" xfId="4" applyNumberFormat="1" applyFont="1" applyFill="1" applyBorder="1" applyAlignment="1">
      <alignment horizontal="center" vertical="center" wrapText="1"/>
    </xf>
    <xf numFmtId="171" fontId="13" fillId="2" borderId="1" xfId="5" applyNumberFormat="1" applyFont="1" applyFill="1" applyBorder="1" applyAlignment="1">
      <alignment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8" fontId="13" fillId="4" borderId="1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6" fontId="14" fillId="2" borderId="1" xfId="3" applyNumberFormat="1" applyFont="1" applyFill="1" applyBorder="1" applyAlignment="1">
      <alignment horizontal="right"/>
    </xf>
    <xf numFmtId="2" fontId="14" fillId="2" borderId="1" xfId="0" applyNumberFormat="1" applyFont="1" applyFill="1" applyBorder="1" applyAlignment="1">
      <alignment horizontal="left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0" fontId="14" fillId="2" borderId="1" xfId="0" quotePrefix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4" fillId="2" borderId="1" xfId="2" applyNumberFormat="1" applyFont="1" applyFill="1" applyBorder="1" applyAlignment="1">
      <alignment horizontal="center" vertical="center" wrapText="1"/>
    </xf>
    <xf numFmtId="4" fontId="14" fillId="2" borderId="1" xfId="5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2" borderId="1" xfId="7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39" fontId="14" fillId="2" borderId="1" xfId="0" applyNumberFormat="1" applyFont="1" applyFill="1" applyBorder="1" applyAlignment="1">
      <alignment vertical="center" wrapText="1"/>
    </xf>
    <xf numFmtId="169" fontId="14" fillId="2" borderId="1" xfId="0" applyNumberFormat="1" applyFont="1" applyFill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left" vertical="center" wrapText="1"/>
    </xf>
    <xf numFmtId="166" fontId="13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horizontal="center" vertical="center" wrapText="1"/>
    </xf>
    <xf numFmtId="2" fontId="14" fillId="2" borderId="1" xfId="2" applyNumberFormat="1" applyFont="1" applyFill="1" applyBorder="1" applyAlignment="1">
      <alignment horizontal="center" vertical="center"/>
    </xf>
    <xf numFmtId="43" fontId="14" fillId="2" borderId="1" xfId="2" applyFont="1" applyFill="1" applyBorder="1" applyAlignment="1">
      <alignment vertical="center"/>
    </xf>
    <xf numFmtId="43" fontId="14" fillId="2" borderId="1" xfId="2" applyFont="1" applyFill="1" applyBorder="1" applyAlignment="1">
      <alignment horizontal="center" vertical="center" wrapText="1"/>
    </xf>
    <xf numFmtId="0" fontId="11" fillId="2" borderId="0" xfId="9" applyFont="1" applyFill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8" fontId="17" fillId="2" borderId="1" xfId="0" applyNumberFormat="1" applyFont="1" applyFill="1" applyBorder="1" applyAlignment="1">
      <alignment horizontal="center" vertical="center" wrapText="1"/>
    </xf>
    <xf numFmtId="168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7" fontId="14" fillId="2" borderId="1" xfId="5" applyFont="1" applyFill="1" applyBorder="1" applyAlignment="1">
      <alignment horizontal="left" vertical="center"/>
    </xf>
    <xf numFmtId="167" fontId="14" fillId="2" borderId="1" xfId="5" applyFont="1" applyFill="1" applyBorder="1" applyAlignment="1">
      <alignment horizontal="left" vertical="center" wrapText="1"/>
    </xf>
    <xf numFmtId="43" fontId="14" fillId="2" borderId="1" xfId="2" applyFont="1" applyFill="1" applyBorder="1" applyAlignment="1">
      <alignment horizontal="center" vertical="center" wrapText="1"/>
    </xf>
    <xf numFmtId="167" fontId="14" fillId="2" borderId="1" xfId="5" applyFont="1" applyFill="1" applyBorder="1" applyAlignment="1">
      <alignment horizontal="center" vertical="center" wrapText="1"/>
    </xf>
    <xf numFmtId="167" fontId="15" fillId="2" borderId="1" xfId="5" applyFont="1" applyFill="1" applyBorder="1" applyAlignment="1">
      <alignment horizontal="center" vertical="center"/>
    </xf>
    <xf numFmtId="168" fontId="13" fillId="3" borderId="1" xfId="0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left" vertical="center" wrapText="1"/>
    </xf>
    <xf numFmtId="167" fontId="7" fillId="0" borderId="0" xfId="5" applyFont="1" applyAlignment="1">
      <alignment horizontal="center" vertical="center" wrapText="1"/>
    </xf>
    <xf numFmtId="167" fontId="6" fillId="0" borderId="0" xfId="5" applyFont="1" applyAlignment="1">
      <alignment horizontal="center" vertical="center" wrapText="1"/>
    </xf>
    <xf numFmtId="43" fontId="14" fillId="2" borderId="1" xfId="2" applyFont="1" applyFill="1" applyBorder="1" applyAlignment="1">
      <alignment horizontal="center" vertical="center"/>
    </xf>
    <xf numFmtId="43" fontId="6" fillId="0" borderId="2" xfId="2" applyFont="1" applyBorder="1" applyAlignment="1">
      <alignment horizontal="left" vertical="center"/>
    </xf>
    <xf numFmtId="167" fontId="6" fillId="0" borderId="0" xfId="8" applyFont="1" applyAlignment="1">
      <alignment horizontal="left" vertical="center"/>
    </xf>
    <xf numFmtId="172" fontId="12" fillId="2" borderId="0" xfId="5" applyNumberFormat="1" applyFont="1" applyFill="1" applyBorder="1" applyAlignment="1">
      <alignment horizontal="center" vertical="center"/>
    </xf>
    <xf numFmtId="167" fontId="6" fillId="0" borderId="0" xfId="8" applyFont="1" applyAlignment="1">
      <alignment horizontal="left" vertical="center" wrapText="1"/>
    </xf>
    <xf numFmtId="0" fontId="14" fillId="2" borderId="1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" xfId="2" applyNumberFormat="1" applyFont="1" applyFill="1" applyBorder="1" applyAlignment="1">
      <alignment horizontal="center" vertical="center" wrapText="1"/>
    </xf>
  </cellXfs>
  <cellStyles count="10">
    <cellStyle name="Comma 2" xfId="6" xr:uid="{B8C22449-9A21-4FB2-BD86-BE364B965E39}"/>
    <cellStyle name="Comma 3" xfId="8" xr:uid="{F5316507-5A69-487E-B6C3-09C7CFE0AF99}"/>
    <cellStyle name="Millares" xfId="2" builtinId="3"/>
    <cellStyle name="Millares 10 2" xfId="1" xr:uid="{00000000-0005-0000-0000-000001000000}"/>
    <cellStyle name="Millares 2" xfId="5" xr:uid="{B38FAA3A-C947-441A-A5FB-8C539ADF32EC}"/>
    <cellStyle name="Millares 3 2" xfId="7" xr:uid="{31D92EDF-6AB3-48DE-ACC5-42EFBF307448}"/>
    <cellStyle name="Moneda" xfId="3" builtinId="4"/>
    <cellStyle name="Normal" xfId="0" builtinId="0"/>
    <cellStyle name="Normal 2" xfId="9" xr:uid="{B5402070-14EB-405B-AD5C-5270C207D2AF}"/>
    <cellStyle name="Porcentaje" xfId="4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1276895</xdr:colOff>
      <xdr:row>3</xdr:row>
      <xdr:rowOff>476250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0DB48F-D17C-41F8-83FF-223C3DB6D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1"/>
          <a:ext cx="1896020" cy="1396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DCA/Documents/Archivo%20del%20escritorio/LICITACION%20INDOTEL/PRESUPUESTOS%20MAYO%20-AGOSTO%202021/Analisis%20de%20precios%20de%20la%20Modificacion%20Mercado%20de%20las%20verduras%20Dajabo&#769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AMD-Mercado.Munic.Full-"/>
      <sheetName val="APU"/>
      <sheetName val="Analisis.Merc."/>
      <sheetName val="Contru.Costo"/>
      <sheetName val="Contru.Equipo"/>
      <sheetName val="Elec.Tipo.Mercado.Dajabon"/>
      <sheetName val="Hoja1"/>
      <sheetName val="AMD.Mercado.Mun.Mejorado"/>
    </sheetNames>
    <sheetDataSet>
      <sheetData sheetId="0"/>
      <sheetData sheetId="1"/>
      <sheetData sheetId="2">
        <row r="433">
          <cell r="D433">
            <v>55.351968000000006</v>
          </cell>
        </row>
        <row r="437">
          <cell r="D437">
            <v>42.172927999999999</v>
          </cell>
        </row>
        <row r="441">
          <cell r="D441">
            <v>27.541504</v>
          </cell>
        </row>
        <row r="445">
          <cell r="D445">
            <v>15.061759999999998</v>
          </cell>
        </row>
        <row r="449">
          <cell r="D449">
            <v>12.910079999999997</v>
          </cell>
        </row>
        <row r="453">
          <cell r="D453">
            <v>15.501543840000004</v>
          </cell>
        </row>
        <row r="457">
          <cell r="D457">
            <v>8.7143040000000003</v>
          </cell>
        </row>
        <row r="461">
          <cell r="D461">
            <v>13.559716799999999</v>
          </cell>
        </row>
      </sheetData>
      <sheetData sheetId="3">
        <row r="11">
          <cell r="H11">
            <v>271.33999999999997</v>
          </cell>
        </row>
        <row r="12">
          <cell r="H12">
            <v>296.58</v>
          </cell>
        </row>
        <row r="29">
          <cell r="F29">
            <v>351.72</v>
          </cell>
        </row>
        <row r="53">
          <cell r="G53">
            <v>793.44</v>
          </cell>
        </row>
        <row r="64">
          <cell r="G64">
            <v>993.8</v>
          </cell>
        </row>
        <row r="91">
          <cell r="F91">
            <v>643.44000000000005</v>
          </cell>
        </row>
        <row r="101">
          <cell r="F101">
            <v>25.85</v>
          </cell>
        </row>
        <row r="116">
          <cell r="F116">
            <v>108.25</v>
          </cell>
        </row>
        <row r="131">
          <cell r="G131">
            <v>4</v>
          </cell>
        </row>
        <row r="157">
          <cell r="G157">
            <v>4</v>
          </cell>
        </row>
        <row r="186">
          <cell r="G186">
            <v>2</v>
          </cell>
        </row>
        <row r="243">
          <cell r="G243">
            <v>44.48</v>
          </cell>
        </row>
        <row r="259">
          <cell r="H259">
            <v>65.48</v>
          </cell>
        </row>
        <row r="272">
          <cell r="G272">
            <v>2737.24</v>
          </cell>
        </row>
        <row r="285">
          <cell r="G285">
            <v>556.95000000000005</v>
          </cell>
        </row>
        <row r="300">
          <cell r="I300">
            <v>202.92</v>
          </cell>
        </row>
        <row r="311">
          <cell r="F311">
            <v>184.2</v>
          </cell>
        </row>
        <row r="336">
          <cell r="F336">
            <v>4</v>
          </cell>
        </row>
        <row r="345">
          <cell r="F345">
            <v>6</v>
          </cell>
        </row>
        <row r="359">
          <cell r="F359">
            <v>8</v>
          </cell>
        </row>
        <row r="397">
          <cell r="H397">
            <v>45.3</v>
          </cell>
        </row>
        <row r="398">
          <cell r="H398">
            <v>2.88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87C6D-DE44-4B27-98EF-955E6CCB451C}">
  <sheetPr published="0"/>
  <dimension ref="A1:P145"/>
  <sheetViews>
    <sheetView tabSelected="1" view="pageBreakPreview" zoomScale="60" zoomScaleNormal="100" workbookViewId="0">
      <selection activeCell="A3" sqref="A3:F3"/>
    </sheetView>
  </sheetViews>
  <sheetFormatPr baseColWidth="10" defaultColWidth="12.625" defaultRowHeight="15" x14ac:dyDescent="0.25"/>
  <cols>
    <col min="1" max="1" width="8.125" style="23" customWidth="1"/>
    <col min="2" max="2" width="50.625" style="7" customWidth="1"/>
    <col min="3" max="3" width="12.5" style="23" customWidth="1"/>
    <col min="4" max="4" width="6.625" style="24" customWidth="1"/>
    <col min="5" max="5" width="16.625" style="25" customWidth="1"/>
    <col min="6" max="6" width="20.75" style="7" bestFit="1" customWidth="1"/>
    <col min="7" max="7" width="10" style="7" customWidth="1"/>
    <col min="8" max="8" width="11.375" style="7" customWidth="1"/>
    <col min="9" max="9" width="10" style="7" customWidth="1"/>
    <col min="10" max="10" width="13.375" style="7" customWidth="1"/>
    <col min="11" max="11" width="24.875" style="7" customWidth="1"/>
    <col min="12" max="12" width="10" style="7" customWidth="1"/>
    <col min="13" max="13" width="11.25" style="7" customWidth="1"/>
    <col min="14" max="16" width="10" style="7" customWidth="1"/>
    <col min="17" max="16384" width="12.625" style="7"/>
  </cols>
  <sheetData>
    <row r="1" spans="1:16" s="5" customFormat="1" ht="4.5" customHeight="1" x14ac:dyDescent="0.2">
      <c r="A1" s="1"/>
      <c r="B1" s="2"/>
      <c r="C1" s="1"/>
      <c r="D1" s="3"/>
      <c r="E1" s="4"/>
    </row>
    <row r="2" spans="1:16" s="5" customFormat="1" ht="36.75" customHeight="1" x14ac:dyDescent="0.2">
      <c r="A2" s="78" t="s">
        <v>112</v>
      </c>
      <c r="B2" s="78"/>
      <c r="C2" s="78"/>
      <c r="D2" s="78"/>
      <c r="E2" s="78"/>
      <c r="F2" s="78"/>
    </row>
    <row r="3" spans="1:16" s="5" customFormat="1" ht="36" customHeight="1" x14ac:dyDescent="0.2">
      <c r="A3" s="78" t="s">
        <v>113</v>
      </c>
      <c r="B3" s="78"/>
      <c r="C3" s="78"/>
      <c r="D3" s="78"/>
      <c r="E3" s="78"/>
      <c r="F3" s="78"/>
    </row>
    <row r="4" spans="1:16" s="6" customFormat="1" ht="88.5" customHeight="1" x14ac:dyDescent="0.2">
      <c r="A4" s="97" t="s">
        <v>111</v>
      </c>
      <c r="B4" s="97"/>
      <c r="C4" s="97"/>
      <c r="D4" s="97"/>
      <c r="E4" s="97"/>
      <c r="F4" s="97"/>
    </row>
    <row r="5" spans="1:16" s="8" customFormat="1" ht="30" customHeight="1" x14ac:dyDescent="0.25">
      <c r="A5" s="49" t="s">
        <v>110</v>
      </c>
      <c r="B5" s="50" t="s">
        <v>1</v>
      </c>
      <c r="C5" s="49" t="s">
        <v>2</v>
      </c>
      <c r="D5" s="51" t="s">
        <v>3</v>
      </c>
      <c r="E5" s="52" t="s">
        <v>4</v>
      </c>
      <c r="F5" s="51" t="s">
        <v>5</v>
      </c>
      <c r="G5"/>
      <c r="H5"/>
      <c r="I5"/>
      <c r="J5"/>
      <c r="K5"/>
      <c r="L5"/>
      <c r="M5"/>
      <c r="N5"/>
      <c r="O5"/>
      <c r="P5"/>
    </row>
    <row r="6" spans="1:16" ht="15.75" customHeight="1" x14ac:dyDescent="0.25">
      <c r="A6" s="53"/>
      <c r="B6" s="80" t="s">
        <v>109</v>
      </c>
      <c r="C6" s="80"/>
      <c r="D6" s="80"/>
      <c r="E6" s="80"/>
      <c r="F6" s="54">
        <f>SUM(F7+F11+F19+F31+F49+F57+F94+F111+F71+F25+F38+F42+F45+F78+F81+F84+F88+F91+F102+F108)</f>
        <v>0</v>
      </c>
      <c r="G6"/>
      <c r="H6"/>
      <c r="I6"/>
      <c r="J6"/>
      <c r="K6"/>
      <c r="L6"/>
      <c r="M6"/>
      <c r="N6"/>
      <c r="O6"/>
      <c r="P6"/>
    </row>
    <row r="7" spans="1:16" s="9" customFormat="1" ht="15.75" customHeight="1" x14ac:dyDescent="0.25">
      <c r="A7" s="26">
        <v>1</v>
      </c>
      <c r="B7" s="81" t="s">
        <v>6</v>
      </c>
      <c r="C7" s="81"/>
      <c r="D7" s="81"/>
      <c r="E7" s="27"/>
      <c r="F7" s="28">
        <f>+F8+F9</f>
        <v>0</v>
      </c>
      <c r="G7"/>
      <c r="H7"/>
      <c r="I7"/>
      <c r="J7"/>
      <c r="K7"/>
      <c r="L7"/>
      <c r="M7"/>
      <c r="N7"/>
      <c r="O7"/>
      <c r="P7"/>
    </row>
    <row r="8" spans="1:16" ht="86.25" customHeight="1" x14ac:dyDescent="0.25">
      <c r="A8" s="55">
        <f>+A7+0.01</f>
        <v>1.01</v>
      </c>
      <c r="B8" s="46" t="s">
        <v>7</v>
      </c>
      <c r="C8" s="55">
        <v>15</v>
      </c>
      <c r="D8" s="56" t="s">
        <v>8</v>
      </c>
      <c r="E8" s="57"/>
      <c r="F8" s="58">
        <f>+C8*E8</f>
        <v>0</v>
      </c>
      <c r="G8"/>
      <c r="H8"/>
      <c r="I8"/>
      <c r="J8"/>
      <c r="K8"/>
      <c r="L8"/>
      <c r="M8"/>
      <c r="N8"/>
      <c r="O8"/>
      <c r="P8"/>
    </row>
    <row r="9" spans="1:16" ht="153" customHeight="1" x14ac:dyDescent="0.25">
      <c r="A9" s="55">
        <v>1.02</v>
      </c>
      <c r="B9" s="59" t="s">
        <v>9</v>
      </c>
      <c r="C9" s="55">
        <v>1</v>
      </c>
      <c r="D9" s="55" t="s">
        <v>10</v>
      </c>
      <c r="E9" s="57"/>
      <c r="F9" s="57">
        <f>+C9*E9</f>
        <v>0</v>
      </c>
      <c r="G9"/>
      <c r="H9"/>
      <c r="I9"/>
      <c r="J9"/>
      <c r="K9"/>
      <c r="L9"/>
      <c r="M9"/>
      <c r="N9"/>
      <c r="O9"/>
      <c r="P9"/>
    </row>
    <row r="10" spans="1:16" ht="15.75" x14ac:dyDescent="0.25">
      <c r="A10" s="82"/>
      <c r="B10" s="82"/>
      <c r="C10" s="82"/>
      <c r="D10" s="82"/>
      <c r="E10" s="82"/>
      <c r="F10" s="82"/>
      <c r="G10"/>
      <c r="H10"/>
      <c r="I10"/>
      <c r="J10"/>
      <c r="K10"/>
      <c r="L10"/>
      <c r="M10"/>
      <c r="N10"/>
      <c r="O10"/>
      <c r="P10"/>
    </row>
    <row r="11" spans="1:16" s="9" customFormat="1" ht="15.75" customHeight="1" x14ac:dyDescent="0.25">
      <c r="A11" s="26">
        <v>2</v>
      </c>
      <c r="B11" s="81" t="s">
        <v>11</v>
      </c>
      <c r="C11" s="81"/>
      <c r="D11" s="81"/>
      <c r="E11" s="81"/>
      <c r="F11" s="29">
        <f>SUM(F12:F17)</f>
        <v>0</v>
      </c>
      <c r="G11"/>
      <c r="H11"/>
      <c r="I11"/>
      <c r="J11"/>
      <c r="K11"/>
      <c r="L11"/>
      <c r="M11"/>
      <c r="N11"/>
      <c r="O11"/>
      <c r="P11"/>
    </row>
    <row r="12" spans="1:16" ht="31.5" customHeight="1" x14ac:dyDescent="0.25">
      <c r="A12" s="42">
        <f t="shared" ref="A12:A16" si="0">+A11+0.01</f>
        <v>2.0099999999999998</v>
      </c>
      <c r="B12" s="46" t="s">
        <v>12</v>
      </c>
      <c r="C12" s="42">
        <v>1</v>
      </c>
      <c r="D12" s="56" t="s">
        <v>13</v>
      </c>
      <c r="E12" s="60"/>
      <c r="F12" s="61">
        <f t="shared" ref="F12:F14" si="1">+C12*E12</f>
        <v>0</v>
      </c>
      <c r="G12"/>
      <c r="H12"/>
      <c r="I12"/>
      <c r="J12"/>
      <c r="K12"/>
      <c r="L12"/>
      <c r="M12"/>
      <c r="N12"/>
      <c r="O12"/>
      <c r="P12"/>
    </row>
    <row r="13" spans="1:16" ht="15.75" customHeight="1" x14ac:dyDescent="0.25">
      <c r="A13" s="42">
        <f t="shared" si="0"/>
        <v>2.0199999999999996</v>
      </c>
      <c r="B13" s="46" t="s">
        <v>14</v>
      </c>
      <c r="C13" s="42">
        <v>12.33</v>
      </c>
      <c r="D13" s="56" t="s">
        <v>15</v>
      </c>
      <c r="E13" s="60"/>
      <c r="F13" s="61">
        <f t="shared" si="1"/>
        <v>0</v>
      </c>
      <c r="G13"/>
      <c r="H13"/>
      <c r="I13"/>
      <c r="J13"/>
      <c r="K13"/>
      <c r="L13"/>
      <c r="M13"/>
      <c r="N13"/>
      <c r="O13"/>
      <c r="P13"/>
    </row>
    <row r="14" spans="1:16" ht="15.75" customHeight="1" x14ac:dyDescent="0.25">
      <c r="A14" s="42">
        <f t="shared" si="0"/>
        <v>2.0299999999999994</v>
      </c>
      <c r="B14" s="46" t="s">
        <v>16</v>
      </c>
      <c r="C14" s="42">
        <v>7.54</v>
      </c>
      <c r="D14" s="56" t="s">
        <v>15</v>
      </c>
      <c r="E14" s="60"/>
      <c r="F14" s="61">
        <f t="shared" si="1"/>
        <v>0</v>
      </c>
      <c r="G14"/>
      <c r="H14"/>
      <c r="I14"/>
      <c r="J14"/>
      <c r="K14"/>
      <c r="L14"/>
      <c r="M14"/>
      <c r="N14"/>
      <c r="O14"/>
      <c r="P14"/>
    </row>
    <row r="15" spans="1:16" ht="15.75" customHeight="1" x14ac:dyDescent="0.25">
      <c r="A15" s="42">
        <f t="shared" si="0"/>
        <v>2.0399999999999991</v>
      </c>
      <c r="B15" s="46" t="s">
        <v>18</v>
      </c>
      <c r="C15" s="42">
        <f>[1]Analisis.Merc.!$H$12</f>
        <v>296.58</v>
      </c>
      <c r="D15" s="56" t="s">
        <v>15</v>
      </c>
      <c r="E15" s="60"/>
      <c r="F15" s="61">
        <f>+C15*E15</f>
        <v>0</v>
      </c>
      <c r="G15"/>
      <c r="H15"/>
      <c r="I15"/>
      <c r="J15"/>
      <c r="K15"/>
      <c r="L15"/>
      <c r="M15"/>
      <c r="N15"/>
      <c r="O15"/>
      <c r="P15"/>
    </row>
    <row r="16" spans="1:16" ht="15.75" customHeight="1" x14ac:dyDescent="0.25">
      <c r="A16" s="42">
        <f t="shared" si="0"/>
        <v>2.0499999999999989</v>
      </c>
      <c r="B16" s="46" t="s">
        <v>19</v>
      </c>
      <c r="C16" s="42">
        <f>[1]Analisis.Merc.!$H$11+(184.2*0.1)</f>
        <v>289.76</v>
      </c>
      <c r="D16" s="56" t="s">
        <v>15</v>
      </c>
      <c r="E16" s="60"/>
      <c r="F16" s="61">
        <f t="shared" ref="F16" si="2">+C16*E16</f>
        <v>0</v>
      </c>
      <c r="G16"/>
      <c r="H16"/>
      <c r="I16"/>
      <c r="J16"/>
      <c r="K16"/>
      <c r="L16"/>
      <c r="M16"/>
      <c r="N16"/>
      <c r="O16"/>
      <c r="P16"/>
    </row>
    <row r="17" spans="1:16" ht="15.75" customHeight="1" x14ac:dyDescent="0.25">
      <c r="A17" s="42">
        <v>2.06</v>
      </c>
      <c r="B17" s="46" t="s">
        <v>20</v>
      </c>
      <c r="C17" s="42">
        <v>56</v>
      </c>
      <c r="D17" s="56" t="s">
        <v>10</v>
      </c>
      <c r="E17" s="60"/>
      <c r="F17" s="61">
        <f>+C17*E17</f>
        <v>0</v>
      </c>
      <c r="G17"/>
      <c r="H17"/>
      <c r="I17"/>
      <c r="J17"/>
      <c r="K17"/>
      <c r="L17"/>
      <c r="M17"/>
      <c r="N17"/>
      <c r="O17"/>
      <c r="P17"/>
    </row>
    <row r="18" spans="1:16" ht="15.75" x14ac:dyDescent="0.25">
      <c r="A18" s="83"/>
      <c r="B18" s="83"/>
      <c r="C18" s="83"/>
      <c r="D18" s="83"/>
      <c r="E18" s="83"/>
      <c r="F18" s="83"/>
      <c r="G18"/>
      <c r="H18"/>
      <c r="I18"/>
      <c r="J18"/>
      <c r="K18"/>
      <c r="L18"/>
      <c r="M18"/>
      <c r="N18"/>
      <c r="O18"/>
      <c r="P18"/>
    </row>
    <row r="19" spans="1:16" s="9" customFormat="1" ht="15.75" customHeight="1" x14ac:dyDescent="0.25">
      <c r="A19" s="30">
        <v>3</v>
      </c>
      <c r="B19" s="84" t="s">
        <v>21</v>
      </c>
      <c r="C19" s="84"/>
      <c r="D19" s="84"/>
      <c r="E19" s="84"/>
      <c r="F19" s="31">
        <f>SUM(F20:F23)</f>
        <v>0</v>
      </c>
      <c r="G19"/>
      <c r="H19"/>
      <c r="I19"/>
      <c r="J19"/>
      <c r="K19"/>
      <c r="L19"/>
      <c r="M19"/>
      <c r="N19"/>
      <c r="O19"/>
      <c r="P19"/>
    </row>
    <row r="20" spans="1:16" ht="64.5" customHeight="1" x14ac:dyDescent="0.25">
      <c r="A20" s="42">
        <v>3.01</v>
      </c>
      <c r="B20" s="46" t="s">
        <v>22</v>
      </c>
      <c r="C20" s="42">
        <v>1520.99</v>
      </c>
      <c r="D20" s="56" t="s">
        <v>17</v>
      </c>
      <c r="E20" s="60"/>
      <c r="F20" s="61">
        <f>+C20*E20</f>
        <v>0</v>
      </c>
      <c r="G20"/>
      <c r="H20"/>
      <c r="I20"/>
      <c r="J20"/>
      <c r="K20"/>
      <c r="L20"/>
      <c r="M20"/>
      <c r="N20"/>
      <c r="O20"/>
      <c r="P20"/>
    </row>
    <row r="21" spans="1:16" ht="30.75" customHeight="1" x14ac:dyDescent="0.25">
      <c r="A21" s="42">
        <v>3.02</v>
      </c>
      <c r="B21" s="46" t="s">
        <v>24</v>
      </c>
      <c r="C21" s="42">
        <f>[1]Analisis.Merc.!$I$300</f>
        <v>202.92</v>
      </c>
      <c r="D21" s="56" t="s">
        <v>17</v>
      </c>
      <c r="E21" s="60"/>
      <c r="F21" s="61">
        <f>+C21*E21</f>
        <v>0</v>
      </c>
      <c r="G21"/>
      <c r="H21"/>
      <c r="I21"/>
      <c r="J21"/>
      <c r="K21"/>
      <c r="L21"/>
      <c r="M21"/>
      <c r="N21"/>
      <c r="O21"/>
      <c r="P21"/>
    </row>
    <row r="22" spans="1:16" ht="113.25" customHeight="1" x14ac:dyDescent="0.25">
      <c r="A22" s="42">
        <v>3.03</v>
      </c>
      <c r="B22" s="62" t="s">
        <v>25</v>
      </c>
      <c r="C22" s="42">
        <f>[1]Analisis.Merc.!$F$311</f>
        <v>184.2</v>
      </c>
      <c r="D22" s="56" t="s">
        <v>17</v>
      </c>
      <c r="E22" s="60"/>
      <c r="F22" s="61">
        <f>+C22*E22</f>
        <v>0</v>
      </c>
      <c r="G22"/>
      <c r="H22"/>
      <c r="I22"/>
      <c r="J22"/>
      <c r="K22"/>
      <c r="L22"/>
      <c r="M22"/>
      <c r="N22"/>
      <c r="O22"/>
      <c r="P22"/>
    </row>
    <row r="23" spans="1:16" ht="30" customHeight="1" x14ac:dyDescent="0.25">
      <c r="A23" s="42">
        <v>3.04</v>
      </c>
      <c r="B23" s="46" t="s">
        <v>26</v>
      </c>
      <c r="C23" s="42">
        <f>[1]Analisis.Merc.!$F$311</f>
        <v>184.2</v>
      </c>
      <c r="D23" s="56" t="s">
        <v>0</v>
      </c>
      <c r="E23" s="60"/>
      <c r="F23" s="61">
        <f>+C23*E23</f>
        <v>0</v>
      </c>
      <c r="G23"/>
      <c r="H23"/>
      <c r="I23"/>
      <c r="J23"/>
      <c r="K23"/>
      <c r="L23"/>
      <c r="M23"/>
      <c r="N23"/>
      <c r="O23"/>
      <c r="P23"/>
    </row>
    <row r="24" spans="1:16" ht="15.75" x14ac:dyDescent="0.25">
      <c r="A24" s="79"/>
      <c r="B24" s="79"/>
      <c r="C24" s="79"/>
      <c r="D24" s="79"/>
      <c r="E24" s="79"/>
      <c r="F24" s="79"/>
      <c r="G24"/>
      <c r="H24"/>
      <c r="I24"/>
      <c r="J24"/>
      <c r="K24"/>
      <c r="L24"/>
      <c r="M24"/>
      <c r="N24"/>
      <c r="O24"/>
      <c r="P24"/>
    </row>
    <row r="25" spans="1:16" ht="13.5" customHeight="1" x14ac:dyDescent="0.25">
      <c r="A25" s="30">
        <v>4</v>
      </c>
      <c r="B25" s="84" t="s">
        <v>27</v>
      </c>
      <c r="C25" s="84"/>
      <c r="D25" s="84"/>
      <c r="E25" s="84"/>
      <c r="F25" s="31">
        <f>SUM(F26:F29)</f>
        <v>0</v>
      </c>
      <c r="G25"/>
      <c r="H25"/>
      <c r="I25"/>
      <c r="J25"/>
      <c r="K25"/>
      <c r="L25"/>
      <c r="M25"/>
      <c r="N25"/>
      <c r="O25"/>
      <c r="P25"/>
    </row>
    <row r="26" spans="1:16" ht="82.5" customHeight="1" x14ac:dyDescent="0.25">
      <c r="A26" s="42">
        <v>4.01</v>
      </c>
      <c r="B26" s="46" t="s">
        <v>28</v>
      </c>
      <c r="C26" s="42">
        <v>425.39</v>
      </c>
      <c r="D26" s="56" t="s">
        <v>29</v>
      </c>
      <c r="E26" s="60"/>
      <c r="F26" s="61">
        <f>+C26*E26</f>
        <v>0</v>
      </c>
      <c r="G26"/>
      <c r="H26"/>
      <c r="I26"/>
      <c r="J26"/>
      <c r="K26"/>
      <c r="L26"/>
      <c r="M26"/>
      <c r="N26"/>
      <c r="O26"/>
      <c r="P26"/>
    </row>
    <row r="27" spans="1:16" ht="78.75" x14ac:dyDescent="0.25">
      <c r="A27" s="42">
        <f t="shared" ref="A27" si="3">+A26+0.01</f>
        <v>4.0199999999999996</v>
      </c>
      <c r="B27" s="46" t="s">
        <v>30</v>
      </c>
      <c r="C27" s="42">
        <f>[1]Analisis.Merc.!$G$285</f>
        <v>556.95000000000005</v>
      </c>
      <c r="D27" s="56" t="s">
        <v>17</v>
      </c>
      <c r="E27" s="60"/>
      <c r="F27" s="61">
        <f>+C27*E27</f>
        <v>0</v>
      </c>
      <c r="G27"/>
      <c r="H27"/>
      <c r="I27"/>
      <c r="J27"/>
      <c r="K27"/>
      <c r="L27"/>
      <c r="M27"/>
      <c r="N27"/>
      <c r="O27"/>
      <c r="P27"/>
    </row>
    <row r="28" spans="1:16" s="10" customFormat="1" ht="92.25" customHeight="1" x14ac:dyDescent="0.25">
      <c r="A28" s="42">
        <f>+A27+0.01</f>
        <v>4.0299999999999994</v>
      </c>
      <c r="B28" s="46" t="s">
        <v>31</v>
      </c>
      <c r="C28" s="42">
        <v>4</v>
      </c>
      <c r="D28" s="56" t="s">
        <v>32</v>
      </c>
      <c r="E28" s="60"/>
      <c r="F28" s="61">
        <f>+C28*E28</f>
        <v>0</v>
      </c>
      <c r="G28"/>
      <c r="H28"/>
      <c r="I28"/>
      <c r="J28"/>
      <c r="K28"/>
      <c r="L28"/>
      <c r="M28"/>
      <c r="N28"/>
      <c r="O28"/>
      <c r="P28"/>
    </row>
    <row r="29" spans="1:16" s="10" customFormat="1" ht="78" customHeight="1" x14ac:dyDescent="0.25">
      <c r="A29" s="42">
        <v>4.04</v>
      </c>
      <c r="B29" s="46" t="s">
        <v>33</v>
      </c>
      <c r="C29" s="42">
        <v>2</v>
      </c>
      <c r="D29" s="56" t="s">
        <v>32</v>
      </c>
      <c r="E29" s="60"/>
      <c r="F29" s="61">
        <f>+C29*E29</f>
        <v>0</v>
      </c>
      <c r="G29"/>
      <c r="H29"/>
      <c r="I29"/>
      <c r="J29"/>
      <c r="K29"/>
      <c r="L29"/>
      <c r="M29"/>
      <c r="N29"/>
      <c r="O29"/>
      <c r="P29"/>
    </row>
    <row r="30" spans="1:16" ht="15.75" x14ac:dyDescent="0.25">
      <c r="A30" s="79"/>
      <c r="B30" s="79"/>
      <c r="C30" s="79"/>
      <c r="D30" s="79"/>
      <c r="E30" s="79"/>
      <c r="F30" s="79"/>
      <c r="G30"/>
      <c r="H30"/>
      <c r="I30"/>
      <c r="J30"/>
      <c r="K30"/>
      <c r="L30"/>
      <c r="M30"/>
      <c r="N30"/>
      <c r="O30"/>
      <c r="P30"/>
    </row>
    <row r="31" spans="1:16" s="9" customFormat="1" ht="15.75" customHeight="1" x14ac:dyDescent="0.25">
      <c r="A31" s="30">
        <v>5</v>
      </c>
      <c r="B31" s="84" t="s">
        <v>34</v>
      </c>
      <c r="C31" s="84"/>
      <c r="D31" s="84"/>
      <c r="E31" s="84"/>
      <c r="F31" s="31">
        <f>SUM(F32:F36)</f>
        <v>0</v>
      </c>
      <c r="G31"/>
      <c r="H31"/>
      <c r="I31"/>
      <c r="J31"/>
      <c r="K31"/>
      <c r="L31"/>
      <c r="M31"/>
      <c r="N31"/>
      <c r="O31"/>
      <c r="P31"/>
    </row>
    <row r="32" spans="1:16" ht="15" customHeight="1" x14ac:dyDescent="0.25">
      <c r="A32" s="42">
        <f t="shared" ref="A32:A47" si="4">+A31+0.01</f>
        <v>5.01</v>
      </c>
      <c r="B32" s="46" t="s">
        <v>35</v>
      </c>
      <c r="C32" s="42">
        <f>[1]Analisis.Merc.!$F$101</f>
        <v>25.85</v>
      </c>
      <c r="D32" s="56" t="s">
        <v>17</v>
      </c>
      <c r="E32" s="60"/>
      <c r="F32" s="61">
        <f>+C32*E32</f>
        <v>0</v>
      </c>
      <c r="G32"/>
      <c r="H32"/>
      <c r="I32"/>
      <c r="J32"/>
      <c r="K32"/>
      <c r="L32"/>
      <c r="M32"/>
      <c r="N32"/>
      <c r="O32"/>
      <c r="P32"/>
    </row>
    <row r="33" spans="1:16" ht="15.75" customHeight="1" x14ac:dyDescent="0.25">
      <c r="A33" s="42">
        <v>5.0199999999999996</v>
      </c>
      <c r="B33" s="46" t="s">
        <v>36</v>
      </c>
      <c r="C33" s="42">
        <f>[1]Analisis.Merc.!$G$131</f>
        <v>4</v>
      </c>
      <c r="D33" s="56" t="s">
        <v>32</v>
      </c>
      <c r="E33" s="60"/>
      <c r="F33" s="61">
        <f>+C33*E33</f>
        <v>0</v>
      </c>
      <c r="G33"/>
      <c r="H33"/>
      <c r="I33"/>
      <c r="J33"/>
      <c r="K33"/>
      <c r="L33"/>
      <c r="M33"/>
      <c r="N33"/>
      <c r="O33"/>
      <c r="P33"/>
    </row>
    <row r="34" spans="1:16" ht="17.25" customHeight="1" x14ac:dyDescent="0.25">
      <c r="A34" s="42">
        <f t="shared" si="4"/>
        <v>5.0299999999999994</v>
      </c>
      <c r="B34" s="46" t="s">
        <v>37</v>
      </c>
      <c r="C34" s="42">
        <f>[1]Analisis.Merc.!$G$157</f>
        <v>4</v>
      </c>
      <c r="D34" s="56" t="s">
        <v>32</v>
      </c>
      <c r="E34" s="60"/>
      <c r="F34" s="61">
        <f>+C34*E34</f>
        <v>0</v>
      </c>
      <c r="G34"/>
      <c r="H34"/>
      <c r="I34"/>
      <c r="J34"/>
      <c r="K34"/>
      <c r="L34"/>
      <c r="M34"/>
      <c r="N34"/>
      <c r="O34"/>
      <c r="P34"/>
    </row>
    <row r="35" spans="1:16" ht="18" customHeight="1" x14ac:dyDescent="0.25">
      <c r="A35" s="42">
        <v>5.04</v>
      </c>
      <c r="B35" s="46" t="s">
        <v>38</v>
      </c>
      <c r="C35" s="42">
        <f>[1]Analisis.Merc.!$G$186</f>
        <v>2</v>
      </c>
      <c r="D35" s="56" t="s">
        <v>32</v>
      </c>
      <c r="E35" s="60"/>
      <c r="F35" s="61">
        <f>+C35*E35</f>
        <v>0</v>
      </c>
      <c r="G35"/>
      <c r="H35"/>
      <c r="I35"/>
      <c r="J35"/>
      <c r="K35"/>
      <c r="L35"/>
      <c r="M35"/>
      <c r="N35"/>
      <c r="O35"/>
      <c r="P35"/>
    </row>
    <row r="36" spans="1:16" ht="18" customHeight="1" x14ac:dyDescent="0.25">
      <c r="A36" s="42">
        <f t="shared" si="4"/>
        <v>5.05</v>
      </c>
      <c r="B36" s="46" t="s">
        <v>39</v>
      </c>
      <c r="C36" s="42">
        <v>1</v>
      </c>
      <c r="D36" s="56" t="s">
        <v>32</v>
      </c>
      <c r="E36" s="60"/>
      <c r="F36" s="61">
        <f>+C36*E36</f>
        <v>0</v>
      </c>
      <c r="G36"/>
      <c r="H36"/>
      <c r="I36"/>
      <c r="J36"/>
      <c r="K36"/>
      <c r="L36"/>
      <c r="M36"/>
      <c r="N36"/>
      <c r="O36"/>
      <c r="P36"/>
    </row>
    <row r="37" spans="1:16" ht="15.75" x14ac:dyDescent="0.25">
      <c r="A37" s="79"/>
      <c r="B37" s="79"/>
      <c r="C37" s="79"/>
      <c r="D37" s="79"/>
      <c r="E37" s="79"/>
      <c r="F37" s="79"/>
      <c r="G37"/>
      <c r="H37"/>
      <c r="I37"/>
      <c r="J37"/>
      <c r="K37"/>
      <c r="L37"/>
      <c r="M37"/>
      <c r="N37"/>
      <c r="O37"/>
      <c r="P37"/>
    </row>
    <row r="38" spans="1:16" s="9" customFormat="1" ht="15.75" customHeight="1" x14ac:dyDescent="0.25">
      <c r="A38" s="30">
        <v>6</v>
      </c>
      <c r="B38" s="84" t="s">
        <v>40</v>
      </c>
      <c r="C38" s="84"/>
      <c r="D38" s="84"/>
      <c r="E38" s="84"/>
      <c r="F38" s="31">
        <f>SUM(F39:F41)</f>
        <v>0</v>
      </c>
      <c r="G38"/>
      <c r="H38"/>
      <c r="I38"/>
      <c r="J38"/>
      <c r="K38"/>
      <c r="L38"/>
      <c r="M38"/>
      <c r="N38"/>
      <c r="O38"/>
      <c r="P38"/>
    </row>
    <row r="39" spans="1:16" ht="110.25" customHeight="1" x14ac:dyDescent="0.25">
      <c r="A39" s="42">
        <f t="shared" si="4"/>
        <v>6.01</v>
      </c>
      <c r="B39" s="46" t="s">
        <v>41</v>
      </c>
      <c r="C39" s="42">
        <f>[1]Analisis.Merc.!$F$116</f>
        <v>108.25</v>
      </c>
      <c r="D39" s="56" t="s">
        <v>17</v>
      </c>
      <c r="E39" s="60"/>
      <c r="F39" s="61">
        <f>+C39*E39</f>
        <v>0</v>
      </c>
      <c r="G39"/>
      <c r="H39"/>
      <c r="I39"/>
      <c r="J39"/>
      <c r="K39"/>
      <c r="L39"/>
      <c r="M39"/>
      <c r="N39"/>
      <c r="O39"/>
      <c r="P39"/>
    </row>
    <row r="40" spans="1:16" ht="65.25" customHeight="1" x14ac:dyDescent="0.25">
      <c r="A40" s="42">
        <f t="shared" si="4"/>
        <v>6.02</v>
      </c>
      <c r="B40" s="46" t="s">
        <v>42</v>
      </c>
      <c r="C40" s="42">
        <f>$C$32</f>
        <v>25.85</v>
      </c>
      <c r="D40" s="56" t="s">
        <v>17</v>
      </c>
      <c r="E40" s="60"/>
      <c r="F40" s="61">
        <f>+C40*E40</f>
        <v>0</v>
      </c>
      <c r="G40"/>
      <c r="H40"/>
      <c r="I40"/>
      <c r="J40"/>
      <c r="K40"/>
      <c r="L40"/>
      <c r="M40"/>
      <c r="N40"/>
      <c r="O40"/>
      <c r="P40"/>
    </row>
    <row r="41" spans="1:16" ht="15.75" x14ac:dyDescent="0.25">
      <c r="A41" s="79"/>
      <c r="B41" s="79"/>
      <c r="C41" s="79"/>
      <c r="D41" s="79"/>
      <c r="E41" s="79"/>
      <c r="F41" s="79"/>
      <c r="G41"/>
      <c r="H41"/>
      <c r="I41"/>
      <c r="J41"/>
      <c r="K41"/>
      <c r="L41"/>
      <c r="M41"/>
      <c r="N41"/>
      <c r="O41"/>
      <c r="P41"/>
    </row>
    <row r="42" spans="1:16" s="9" customFormat="1" ht="15.75" customHeight="1" x14ac:dyDescent="0.25">
      <c r="A42" s="30">
        <v>7</v>
      </c>
      <c r="B42" s="84" t="s">
        <v>43</v>
      </c>
      <c r="C42" s="84"/>
      <c r="D42" s="84"/>
      <c r="E42" s="84"/>
      <c r="F42" s="31">
        <f>SUM(F43:F43)</f>
        <v>0</v>
      </c>
      <c r="G42"/>
      <c r="H42"/>
      <c r="I42"/>
      <c r="J42"/>
      <c r="K42"/>
      <c r="L42"/>
      <c r="M42"/>
      <c r="N42"/>
      <c r="O42"/>
      <c r="P42"/>
    </row>
    <row r="43" spans="1:16" ht="101.25" customHeight="1" x14ac:dyDescent="0.25">
      <c r="A43" s="42">
        <f t="shared" si="4"/>
        <v>7.01</v>
      </c>
      <c r="B43" s="63" t="s">
        <v>44</v>
      </c>
      <c r="C43" s="42">
        <v>1</v>
      </c>
      <c r="D43" s="56" t="s">
        <v>32</v>
      </c>
      <c r="E43" s="60"/>
      <c r="F43" s="61">
        <f>+C43*E43</f>
        <v>0</v>
      </c>
      <c r="G43"/>
      <c r="H43"/>
      <c r="I43"/>
      <c r="J43"/>
      <c r="K43"/>
      <c r="L43"/>
      <c r="M43"/>
      <c r="N43"/>
      <c r="O43"/>
      <c r="P43"/>
    </row>
    <row r="44" spans="1:16" ht="15.75" x14ac:dyDescent="0.25">
      <c r="A44" s="79"/>
      <c r="B44" s="79"/>
      <c r="C44" s="79"/>
      <c r="D44" s="79"/>
      <c r="E44" s="79"/>
      <c r="F44" s="79"/>
      <c r="G44"/>
      <c r="H44"/>
      <c r="I44"/>
      <c r="J44"/>
      <c r="K44"/>
      <c r="L44"/>
      <c r="M44"/>
      <c r="N44"/>
      <c r="O44"/>
      <c r="P44"/>
    </row>
    <row r="45" spans="1:16" s="11" customFormat="1" ht="15.75" customHeight="1" x14ac:dyDescent="0.25">
      <c r="A45" s="30">
        <v>8</v>
      </c>
      <c r="B45" s="84" t="s">
        <v>45</v>
      </c>
      <c r="C45" s="84"/>
      <c r="D45" s="84"/>
      <c r="E45" s="84"/>
      <c r="F45" s="31">
        <f>SUM(F46:F47)</f>
        <v>0</v>
      </c>
      <c r="G45"/>
      <c r="H45"/>
      <c r="I45"/>
      <c r="J45"/>
      <c r="K45"/>
      <c r="L45"/>
      <c r="M45"/>
      <c r="N45"/>
      <c r="O45"/>
      <c r="P45"/>
    </row>
    <row r="46" spans="1:16" ht="23.25" customHeight="1" x14ac:dyDescent="0.25">
      <c r="A46" s="42">
        <f t="shared" si="4"/>
        <v>8.01</v>
      </c>
      <c r="B46" s="46" t="s">
        <v>35</v>
      </c>
      <c r="C46" s="42">
        <f>[1]Analisis.Merc.!$G$243</f>
        <v>44.48</v>
      </c>
      <c r="D46" s="56" t="s">
        <v>17</v>
      </c>
      <c r="E46" s="60"/>
      <c r="F46" s="61">
        <f>+C46*E46</f>
        <v>0</v>
      </c>
      <c r="G46"/>
      <c r="H46"/>
      <c r="I46"/>
      <c r="J46"/>
      <c r="K46"/>
      <c r="L46"/>
      <c r="M46"/>
      <c r="N46"/>
      <c r="O46"/>
      <c r="P46"/>
    </row>
    <row r="47" spans="1:16" ht="116.25" customHeight="1" x14ac:dyDescent="0.25">
      <c r="A47" s="42">
        <f t="shared" si="4"/>
        <v>8.02</v>
      </c>
      <c r="B47" s="46" t="s">
        <v>46</v>
      </c>
      <c r="C47" s="42">
        <f>[1]Analisis.Merc.!$H$259</f>
        <v>65.48</v>
      </c>
      <c r="D47" s="56" t="s">
        <v>17</v>
      </c>
      <c r="E47" s="60"/>
      <c r="F47" s="61">
        <f>+C47*E47</f>
        <v>0</v>
      </c>
      <c r="G47"/>
      <c r="H47"/>
      <c r="I47"/>
      <c r="J47"/>
      <c r="K47"/>
      <c r="L47"/>
      <c r="M47"/>
      <c r="N47"/>
      <c r="O47"/>
      <c r="P47"/>
    </row>
    <row r="48" spans="1:16" ht="15.75" x14ac:dyDescent="0.25">
      <c r="A48" s="83"/>
      <c r="B48" s="83"/>
      <c r="C48" s="83"/>
      <c r="D48" s="83"/>
      <c r="E48" s="83"/>
      <c r="F48" s="83"/>
      <c r="G48"/>
      <c r="H48"/>
      <c r="I48"/>
      <c r="J48"/>
      <c r="K48"/>
      <c r="L48"/>
      <c r="M48"/>
      <c r="N48"/>
      <c r="O48"/>
      <c r="P48"/>
    </row>
    <row r="49" spans="1:16" s="12" customFormat="1" ht="15.75" x14ac:dyDescent="0.2">
      <c r="A49" s="32">
        <v>9</v>
      </c>
      <c r="B49" s="84" t="s">
        <v>47</v>
      </c>
      <c r="C49" s="84"/>
      <c r="D49" s="84"/>
      <c r="E49" s="84"/>
      <c r="F49" s="33">
        <f>SUM(F50:F55)</f>
        <v>0</v>
      </c>
      <c r="G49"/>
      <c r="H49"/>
      <c r="I49"/>
      <c r="J49"/>
      <c r="K49"/>
      <c r="L49"/>
      <c r="M49"/>
      <c r="N49"/>
      <c r="O49"/>
      <c r="P49"/>
    </row>
    <row r="50" spans="1:16" s="12" customFormat="1" ht="14.25" customHeight="1" x14ac:dyDescent="0.2">
      <c r="A50" s="34">
        <f t="shared" ref="A50:A55" si="5">A49+0.01</f>
        <v>9.01</v>
      </c>
      <c r="B50" s="38" t="s">
        <v>48</v>
      </c>
      <c r="C50" s="42">
        <v>31</v>
      </c>
      <c r="D50" s="64" t="s">
        <v>15</v>
      </c>
      <c r="E50" s="65"/>
      <c r="F50" s="35">
        <f t="shared" ref="F50:F55" si="6">C50*E50</f>
        <v>0</v>
      </c>
      <c r="G50"/>
      <c r="H50"/>
      <c r="I50"/>
      <c r="J50"/>
      <c r="K50"/>
      <c r="L50"/>
      <c r="M50"/>
      <c r="N50"/>
      <c r="O50"/>
      <c r="P50"/>
    </row>
    <row r="51" spans="1:16" s="12" customFormat="1" ht="31.5" customHeight="1" x14ac:dyDescent="0.2">
      <c r="A51" s="34">
        <f t="shared" si="5"/>
        <v>9.02</v>
      </c>
      <c r="B51" s="38" t="s">
        <v>49</v>
      </c>
      <c r="C51" s="42">
        <v>29.356999999999999</v>
      </c>
      <c r="D51" s="64" t="s">
        <v>15</v>
      </c>
      <c r="E51" s="65"/>
      <c r="F51" s="35">
        <f t="shared" si="6"/>
        <v>0</v>
      </c>
      <c r="G51"/>
      <c r="H51"/>
      <c r="I51"/>
      <c r="J51"/>
      <c r="K51"/>
      <c r="L51"/>
      <c r="M51"/>
      <c r="N51"/>
      <c r="O51"/>
      <c r="P51"/>
    </row>
    <row r="52" spans="1:16" s="12" customFormat="1" ht="15.75" customHeight="1" x14ac:dyDescent="0.2">
      <c r="A52" s="34">
        <f t="shared" si="5"/>
        <v>9.0299999999999994</v>
      </c>
      <c r="B52" s="38" t="s">
        <v>50</v>
      </c>
      <c r="C52" s="42">
        <f>[1]Analisis.Merc.!$F$29</f>
        <v>351.72</v>
      </c>
      <c r="D52" s="64" t="s">
        <v>17</v>
      </c>
      <c r="E52" s="65"/>
      <c r="F52" s="35">
        <f t="shared" si="6"/>
        <v>0</v>
      </c>
      <c r="G52"/>
      <c r="H52"/>
      <c r="I52"/>
      <c r="J52"/>
      <c r="K52"/>
      <c r="L52"/>
      <c r="M52"/>
      <c r="N52"/>
      <c r="O52"/>
      <c r="P52"/>
    </row>
    <row r="53" spans="1:16" s="12" customFormat="1" ht="15.75" customHeight="1" x14ac:dyDescent="0.2">
      <c r="A53" s="34">
        <f t="shared" si="5"/>
        <v>9.0399999999999991</v>
      </c>
      <c r="B53" s="38" t="s">
        <v>51</v>
      </c>
      <c r="C53" s="42">
        <v>22.7</v>
      </c>
      <c r="D53" s="64" t="s">
        <v>15</v>
      </c>
      <c r="E53" s="65"/>
      <c r="F53" s="35">
        <f t="shared" si="6"/>
        <v>0</v>
      </c>
      <c r="G53"/>
      <c r="H53"/>
      <c r="I53"/>
      <c r="J53"/>
      <c r="K53"/>
      <c r="L53"/>
      <c r="M53"/>
      <c r="N53"/>
      <c r="O53"/>
      <c r="P53"/>
    </row>
    <row r="54" spans="1:16" s="12" customFormat="1" ht="13.5" customHeight="1" x14ac:dyDescent="0.2">
      <c r="A54" s="34">
        <f t="shared" si="5"/>
        <v>9.0499999999999989</v>
      </c>
      <c r="B54" s="38" t="s">
        <v>52</v>
      </c>
      <c r="C54" s="42">
        <f>[1]Analisis.Merc.!$G$53</f>
        <v>793.44</v>
      </c>
      <c r="D54" s="64" t="s">
        <v>17</v>
      </c>
      <c r="E54" s="65"/>
      <c r="F54" s="35">
        <f t="shared" si="6"/>
        <v>0</v>
      </c>
      <c r="G54"/>
      <c r="H54"/>
      <c r="I54"/>
      <c r="J54"/>
      <c r="K54"/>
      <c r="L54"/>
      <c r="M54"/>
      <c r="N54"/>
      <c r="O54"/>
      <c r="P54"/>
    </row>
    <row r="55" spans="1:16" s="12" customFormat="1" ht="14.25" customHeight="1" x14ac:dyDescent="0.2">
      <c r="A55" s="34">
        <f t="shared" si="5"/>
        <v>9.0599999999999987</v>
      </c>
      <c r="B55" s="38" t="s">
        <v>53</v>
      </c>
      <c r="C55" s="42">
        <f>[1]Analisis.Merc.!$G$64</f>
        <v>993.8</v>
      </c>
      <c r="D55" s="64" t="s">
        <v>0</v>
      </c>
      <c r="E55" s="65"/>
      <c r="F55" s="35">
        <f t="shared" si="6"/>
        <v>0</v>
      </c>
      <c r="G55"/>
      <c r="H55"/>
      <c r="I55"/>
      <c r="J55"/>
      <c r="K55"/>
      <c r="L55"/>
      <c r="M55"/>
      <c r="N55"/>
      <c r="O55"/>
      <c r="P55"/>
    </row>
    <row r="56" spans="1:16" ht="15.75" x14ac:dyDescent="0.25">
      <c r="A56" s="83"/>
      <c r="B56" s="83"/>
      <c r="C56" s="83"/>
      <c r="D56" s="83"/>
      <c r="E56" s="83"/>
      <c r="F56" s="83"/>
      <c r="G56"/>
      <c r="H56"/>
      <c r="I56"/>
      <c r="J56"/>
      <c r="K56"/>
      <c r="L56"/>
      <c r="M56"/>
      <c r="N56"/>
      <c r="O56"/>
      <c r="P56"/>
    </row>
    <row r="57" spans="1:16" s="12" customFormat="1" ht="15.75" x14ac:dyDescent="0.2">
      <c r="A57" s="32">
        <v>10</v>
      </c>
      <c r="B57" s="84" t="s">
        <v>54</v>
      </c>
      <c r="C57" s="84"/>
      <c r="D57" s="84"/>
      <c r="E57" s="84"/>
      <c r="F57" s="33">
        <f>SUM(F58:F60)</f>
        <v>0</v>
      </c>
      <c r="G57"/>
      <c r="H57"/>
      <c r="I57"/>
      <c r="J57"/>
      <c r="K57"/>
      <c r="L57"/>
      <c r="M57"/>
      <c r="N57"/>
      <c r="O57"/>
      <c r="P57"/>
    </row>
    <row r="58" spans="1:16" s="12" customFormat="1" ht="13.5" customHeight="1" x14ac:dyDescent="0.2">
      <c r="A58" s="34">
        <v>10.01</v>
      </c>
      <c r="B58" s="66" t="s">
        <v>55</v>
      </c>
      <c r="C58" s="42">
        <v>82.45</v>
      </c>
      <c r="D58" s="56" t="s">
        <v>17</v>
      </c>
      <c r="E58" s="65"/>
      <c r="F58" s="35">
        <f>C58*E58</f>
        <v>0</v>
      </c>
      <c r="G58"/>
      <c r="H58"/>
      <c r="I58"/>
      <c r="J58"/>
      <c r="K58"/>
      <c r="L58"/>
      <c r="M58"/>
      <c r="N58"/>
      <c r="O58"/>
      <c r="P58"/>
    </row>
    <row r="59" spans="1:16" s="12" customFormat="1" ht="16.5" customHeight="1" x14ac:dyDescent="0.2">
      <c r="A59" s="34">
        <v>10.02</v>
      </c>
      <c r="B59" s="66" t="s">
        <v>56</v>
      </c>
      <c r="C59" s="42">
        <v>1456.32</v>
      </c>
      <c r="D59" s="56" t="s">
        <v>17</v>
      </c>
      <c r="E59" s="65"/>
      <c r="F59" s="35">
        <f>C59*E59</f>
        <v>0</v>
      </c>
      <c r="G59"/>
      <c r="H59"/>
      <c r="I59"/>
      <c r="J59"/>
      <c r="K59"/>
      <c r="L59"/>
      <c r="M59"/>
      <c r="N59"/>
      <c r="O59"/>
      <c r="P59"/>
    </row>
    <row r="60" spans="1:16" s="12" customFormat="1" ht="35.25" customHeight="1" x14ac:dyDescent="0.2">
      <c r="A60" s="34">
        <v>10.029999999999999</v>
      </c>
      <c r="B60" s="46" t="s">
        <v>57</v>
      </c>
      <c r="C60" s="42">
        <v>325.64999999999998</v>
      </c>
      <c r="D60" s="56" t="s">
        <v>17</v>
      </c>
      <c r="E60" s="65"/>
      <c r="F60" s="35">
        <f>C60*E60</f>
        <v>0</v>
      </c>
      <c r="G60"/>
      <c r="H60"/>
      <c r="I60"/>
      <c r="J60"/>
      <c r="K60"/>
      <c r="L60"/>
      <c r="M60"/>
      <c r="N60"/>
      <c r="O60"/>
      <c r="P60"/>
    </row>
    <row r="61" spans="1:16" ht="15.75" customHeight="1" x14ac:dyDescent="0.25">
      <c r="A61" s="83"/>
      <c r="B61" s="83"/>
      <c r="C61" s="83"/>
      <c r="D61" s="83"/>
      <c r="E61" s="83"/>
      <c r="F61" s="83"/>
      <c r="G61"/>
      <c r="H61"/>
      <c r="I61"/>
      <c r="J61"/>
      <c r="K61"/>
      <c r="L61"/>
      <c r="M61"/>
      <c r="N61"/>
      <c r="O61"/>
      <c r="P61"/>
    </row>
    <row r="62" spans="1:16" ht="0.75" hidden="1" customHeight="1" x14ac:dyDescent="0.25">
      <c r="A62" s="34"/>
      <c r="B62" s="38"/>
      <c r="C62" s="85"/>
      <c r="D62" s="85"/>
      <c r="E62" s="36"/>
      <c r="F62" s="37"/>
      <c r="G62"/>
      <c r="H62"/>
      <c r="I62"/>
      <c r="J62"/>
      <c r="K62"/>
      <c r="L62"/>
      <c r="M62"/>
      <c r="N62"/>
      <c r="O62"/>
      <c r="P62"/>
    </row>
    <row r="63" spans="1:16" ht="24" hidden="1" customHeight="1" x14ac:dyDescent="0.25">
      <c r="A63" s="34"/>
      <c r="B63" s="38"/>
      <c r="C63" s="86"/>
      <c r="D63" s="86"/>
      <c r="E63" s="87"/>
      <c r="F63" s="87"/>
      <c r="G63"/>
      <c r="H63"/>
      <c r="I63"/>
      <c r="J63"/>
      <c r="K63"/>
      <c r="L63"/>
      <c r="M63"/>
      <c r="N63"/>
      <c r="O63"/>
      <c r="P63"/>
    </row>
    <row r="64" spans="1:16" ht="27" hidden="1" customHeight="1" x14ac:dyDescent="0.25">
      <c r="A64" s="88"/>
      <c r="B64" s="88"/>
      <c r="C64" s="88"/>
      <c r="D64" s="88"/>
      <c r="E64" s="67"/>
      <c r="F64" s="46"/>
      <c r="G64"/>
      <c r="H64"/>
      <c r="I64"/>
      <c r="J64"/>
      <c r="K64"/>
      <c r="L64"/>
      <c r="M64"/>
      <c r="N64"/>
      <c r="O64"/>
      <c r="P64"/>
    </row>
    <row r="65" spans="1:16" ht="13.5" hidden="1" customHeight="1" x14ac:dyDescent="0.25">
      <c r="A65" s="89"/>
      <c r="B65" s="89"/>
      <c r="C65" s="89"/>
      <c r="D65" s="89"/>
      <c r="E65" s="89"/>
      <c r="F65" s="89"/>
      <c r="G65"/>
      <c r="H65"/>
      <c r="I65"/>
      <c r="J65"/>
      <c r="K65"/>
      <c r="L65"/>
      <c r="M65"/>
      <c r="N65"/>
      <c r="O65"/>
      <c r="P65"/>
    </row>
    <row r="66" spans="1:16" ht="9.75" hidden="1" customHeight="1" x14ac:dyDescent="0.25">
      <c r="A66" s="79"/>
      <c r="B66" s="79"/>
      <c r="C66" s="79"/>
      <c r="D66" s="79"/>
      <c r="E66" s="79"/>
      <c r="F66" s="79"/>
      <c r="G66"/>
      <c r="H66"/>
      <c r="I66"/>
      <c r="J66"/>
      <c r="K66"/>
      <c r="L66"/>
      <c r="M66"/>
      <c r="N66"/>
      <c r="O66"/>
      <c r="P66"/>
    </row>
    <row r="67" spans="1:16" ht="31.5" hidden="1" customHeight="1" x14ac:dyDescent="0.25">
      <c r="A67" s="90"/>
      <c r="B67" s="90"/>
      <c r="C67" s="90"/>
      <c r="D67" s="90"/>
      <c r="E67" s="90"/>
      <c r="F67" s="90"/>
      <c r="G67"/>
      <c r="H67"/>
      <c r="I67"/>
      <c r="J67"/>
      <c r="K67"/>
      <c r="L67"/>
      <c r="M67"/>
      <c r="N67"/>
      <c r="O67"/>
      <c r="P67"/>
    </row>
    <row r="68" spans="1:16" ht="6" hidden="1" customHeight="1" x14ac:dyDescent="0.25">
      <c r="A68" s="79"/>
      <c r="B68" s="79"/>
      <c r="C68" s="79"/>
      <c r="D68" s="79"/>
      <c r="E68" s="79"/>
      <c r="F68" s="79"/>
      <c r="G68"/>
      <c r="H68"/>
      <c r="I68"/>
      <c r="J68"/>
      <c r="K68"/>
      <c r="L68"/>
      <c r="M68"/>
      <c r="N68"/>
      <c r="O68"/>
      <c r="P68"/>
    </row>
    <row r="69" spans="1:16" ht="24" hidden="1" customHeight="1" x14ac:dyDescent="0.25">
      <c r="A69" s="49"/>
      <c r="B69" s="50"/>
      <c r="C69" s="49"/>
      <c r="D69" s="51"/>
      <c r="E69" s="52"/>
      <c r="F69" s="51"/>
      <c r="G69"/>
      <c r="H69"/>
      <c r="I69"/>
      <c r="J69"/>
      <c r="K69"/>
      <c r="L69"/>
      <c r="M69"/>
      <c r="N69"/>
      <c r="O69"/>
      <c r="P69"/>
    </row>
    <row r="70" spans="1:16" ht="0.75" customHeight="1" x14ac:dyDescent="0.25">
      <c r="A70" s="49"/>
      <c r="B70" s="50"/>
      <c r="C70" s="49"/>
      <c r="D70" s="51"/>
      <c r="E70" s="52"/>
      <c r="F70" s="51"/>
      <c r="G70"/>
      <c r="H70"/>
      <c r="I70"/>
      <c r="J70"/>
      <c r="K70"/>
      <c r="L70"/>
      <c r="M70"/>
      <c r="N70"/>
      <c r="O70"/>
      <c r="P70"/>
    </row>
    <row r="71" spans="1:16" s="9" customFormat="1" ht="15.75" customHeight="1" x14ac:dyDescent="0.25">
      <c r="A71" s="30">
        <v>11</v>
      </c>
      <c r="B71" s="84" t="s">
        <v>58</v>
      </c>
      <c r="C71" s="84"/>
      <c r="D71" s="84"/>
      <c r="E71" s="84"/>
      <c r="F71" s="31">
        <f>SUM(F72:F76)</f>
        <v>0</v>
      </c>
      <c r="G71"/>
      <c r="H71"/>
      <c r="I71"/>
      <c r="J71"/>
      <c r="K71"/>
      <c r="L71"/>
      <c r="M71"/>
      <c r="N71"/>
      <c r="O71"/>
      <c r="P71"/>
    </row>
    <row r="72" spans="1:16" ht="38.25" customHeight="1" x14ac:dyDescent="0.25">
      <c r="A72" s="42">
        <f>+A71+0.01</f>
        <v>11.01</v>
      </c>
      <c r="B72" s="46" t="s">
        <v>59</v>
      </c>
      <c r="C72" s="42">
        <f>[1]Analisis.Merc.!$F$336</f>
        <v>4</v>
      </c>
      <c r="D72" s="56" t="s">
        <v>23</v>
      </c>
      <c r="E72" s="60"/>
      <c r="F72" s="61">
        <f>+C72*E72</f>
        <v>0</v>
      </c>
      <c r="G72"/>
      <c r="H72"/>
      <c r="I72"/>
      <c r="J72"/>
      <c r="K72"/>
      <c r="L72"/>
      <c r="M72"/>
      <c r="N72"/>
      <c r="O72"/>
      <c r="P72"/>
    </row>
    <row r="73" spans="1:16" s="12" customFormat="1" ht="18.75" customHeight="1" x14ac:dyDescent="0.2">
      <c r="A73" s="42">
        <f t="shared" ref="A73:A74" si="7">+A72+0.01</f>
        <v>11.02</v>
      </c>
      <c r="B73" s="68" t="s">
        <v>60</v>
      </c>
      <c r="C73" s="42">
        <f>[1]Analisis.Merc.!$F$345</f>
        <v>6</v>
      </c>
      <c r="D73" s="42" t="s">
        <v>10</v>
      </c>
      <c r="E73" s="39"/>
      <c r="F73" s="39">
        <f t="shared" ref="F73:F76" si="8">C73*E73</f>
        <v>0</v>
      </c>
      <c r="G73"/>
      <c r="H73"/>
      <c r="I73"/>
      <c r="J73"/>
      <c r="K73"/>
      <c r="L73"/>
      <c r="M73"/>
      <c r="N73"/>
      <c r="O73"/>
      <c r="P73"/>
    </row>
    <row r="74" spans="1:16" s="12" customFormat="1" ht="20.25" customHeight="1" x14ac:dyDescent="0.2">
      <c r="A74" s="42">
        <f t="shared" si="7"/>
        <v>11.03</v>
      </c>
      <c r="B74" s="68" t="s">
        <v>61</v>
      </c>
      <c r="C74" s="42">
        <f>[1]Analisis.Merc.!$F$359</f>
        <v>8</v>
      </c>
      <c r="D74" s="42" t="s">
        <v>10</v>
      </c>
      <c r="E74" s="39"/>
      <c r="F74" s="39">
        <f t="shared" si="8"/>
        <v>0</v>
      </c>
      <c r="G74"/>
      <c r="H74"/>
      <c r="I74"/>
      <c r="J74"/>
      <c r="K74"/>
      <c r="L74"/>
      <c r="M74"/>
      <c r="N74"/>
      <c r="O74"/>
      <c r="P74"/>
    </row>
    <row r="75" spans="1:16" s="12" customFormat="1" ht="24" customHeight="1" x14ac:dyDescent="0.2">
      <c r="A75" s="42">
        <f>+A74+0.01</f>
        <v>11.04</v>
      </c>
      <c r="B75" s="68" t="s">
        <v>62</v>
      </c>
      <c r="C75" s="42">
        <v>100</v>
      </c>
      <c r="D75" s="42" t="s">
        <v>10</v>
      </c>
      <c r="E75" s="39"/>
      <c r="F75" s="39">
        <f>+C75*E75</f>
        <v>0</v>
      </c>
      <c r="G75"/>
      <c r="H75"/>
      <c r="I75"/>
      <c r="J75"/>
      <c r="K75"/>
      <c r="L75"/>
      <c r="M75"/>
      <c r="N75"/>
      <c r="O75"/>
      <c r="P75"/>
    </row>
    <row r="76" spans="1:16" s="12" customFormat="1" ht="40.5" customHeight="1" x14ac:dyDescent="0.2">
      <c r="A76" s="69">
        <v>11.05</v>
      </c>
      <c r="B76" s="68" t="s">
        <v>63</v>
      </c>
      <c r="C76" s="42">
        <v>6</v>
      </c>
      <c r="D76" s="42" t="s">
        <v>10</v>
      </c>
      <c r="E76" s="39"/>
      <c r="F76" s="39">
        <f t="shared" si="8"/>
        <v>0</v>
      </c>
      <c r="G76"/>
      <c r="H76"/>
      <c r="I76"/>
      <c r="J76"/>
      <c r="K76"/>
      <c r="L76"/>
      <c r="M76"/>
      <c r="N76"/>
      <c r="O76"/>
      <c r="P76"/>
    </row>
    <row r="77" spans="1:16" s="12" customFormat="1" ht="15.75" x14ac:dyDescent="0.2">
      <c r="A77" s="79"/>
      <c r="B77" s="79"/>
      <c r="C77" s="79"/>
      <c r="D77" s="79"/>
      <c r="E77" s="79"/>
      <c r="F77" s="79"/>
      <c r="G77"/>
      <c r="H77"/>
      <c r="I77"/>
      <c r="J77"/>
      <c r="K77"/>
      <c r="L77"/>
      <c r="M77"/>
      <c r="N77"/>
      <c r="O77"/>
      <c r="P77"/>
    </row>
    <row r="78" spans="1:16" s="9" customFormat="1" ht="15.75" customHeight="1" x14ac:dyDescent="0.25">
      <c r="A78" s="30">
        <v>12</v>
      </c>
      <c r="B78" s="84" t="s">
        <v>64</v>
      </c>
      <c r="C78" s="84"/>
      <c r="D78" s="84"/>
      <c r="E78" s="84"/>
      <c r="F78" s="31">
        <f>SUM(F79:F79)</f>
        <v>0</v>
      </c>
      <c r="G78"/>
      <c r="H78"/>
      <c r="I78"/>
      <c r="J78"/>
      <c r="K78"/>
      <c r="L78"/>
      <c r="M78"/>
      <c r="N78"/>
      <c r="O78"/>
      <c r="P78"/>
    </row>
    <row r="79" spans="1:16" ht="89.25" customHeight="1" x14ac:dyDescent="0.25">
      <c r="A79" s="42">
        <f>+A78+0.01</f>
        <v>12.01</v>
      </c>
      <c r="B79" s="46" t="s">
        <v>65</v>
      </c>
      <c r="C79" s="42">
        <f>$C$21</f>
        <v>202.92</v>
      </c>
      <c r="D79" s="56" t="s">
        <v>17</v>
      </c>
      <c r="E79" s="60"/>
      <c r="F79" s="61">
        <f>+C79*E79</f>
        <v>0</v>
      </c>
      <c r="G79"/>
      <c r="H79"/>
      <c r="I79"/>
      <c r="J79"/>
      <c r="K79"/>
      <c r="L79"/>
      <c r="M79"/>
      <c r="N79"/>
      <c r="O79"/>
      <c r="P79"/>
    </row>
    <row r="80" spans="1:16" s="12" customFormat="1" ht="15.75" x14ac:dyDescent="0.2">
      <c r="A80" s="79"/>
      <c r="B80" s="79"/>
      <c r="C80" s="79"/>
      <c r="D80" s="79"/>
      <c r="E80" s="79"/>
      <c r="F80" s="79"/>
      <c r="G80"/>
      <c r="H80"/>
      <c r="I80"/>
      <c r="J80"/>
      <c r="K80"/>
      <c r="L80"/>
      <c r="M80"/>
      <c r="N80"/>
      <c r="O80"/>
      <c r="P80"/>
    </row>
    <row r="81" spans="1:16" s="9" customFormat="1" ht="15.75" customHeight="1" x14ac:dyDescent="0.25">
      <c r="A81" s="30">
        <v>13</v>
      </c>
      <c r="B81" s="84" t="s">
        <v>66</v>
      </c>
      <c r="C81" s="84"/>
      <c r="D81" s="84"/>
      <c r="E81" s="84"/>
      <c r="F81" s="31">
        <f>SUM(F82:F82)</f>
        <v>0</v>
      </c>
      <c r="G81"/>
      <c r="H81"/>
      <c r="I81"/>
      <c r="J81"/>
      <c r="K81"/>
      <c r="L81"/>
      <c r="M81"/>
      <c r="N81"/>
      <c r="O81"/>
      <c r="P81"/>
    </row>
    <row r="82" spans="1:16" ht="81.75" customHeight="1" x14ac:dyDescent="0.25">
      <c r="A82" s="42">
        <f>+A81+0.01</f>
        <v>13.01</v>
      </c>
      <c r="B82" s="46" t="s">
        <v>67</v>
      </c>
      <c r="C82" s="42">
        <v>19</v>
      </c>
      <c r="D82" s="56" t="s">
        <v>10</v>
      </c>
      <c r="E82" s="60"/>
      <c r="F82" s="61">
        <f>C82*E82</f>
        <v>0</v>
      </c>
      <c r="G82"/>
      <c r="H82"/>
      <c r="I82"/>
      <c r="J82"/>
      <c r="K82"/>
      <c r="L82"/>
      <c r="M82"/>
      <c r="N82"/>
      <c r="O82"/>
      <c r="P82"/>
    </row>
    <row r="83" spans="1:16" s="12" customFormat="1" ht="15.75" x14ac:dyDescent="0.2">
      <c r="A83" s="79"/>
      <c r="B83" s="79"/>
      <c r="C83" s="79"/>
      <c r="D83" s="79"/>
      <c r="E83" s="79"/>
      <c r="F83" s="79"/>
      <c r="G83"/>
      <c r="H83"/>
      <c r="I83"/>
      <c r="J83"/>
      <c r="K83"/>
      <c r="L83"/>
      <c r="M83"/>
      <c r="N83"/>
      <c r="O83"/>
      <c r="P83"/>
    </row>
    <row r="84" spans="1:16" s="9" customFormat="1" ht="15.75" customHeight="1" x14ac:dyDescent="0.25">
      <c r="A84" s="30">
        <v>14</v>
      </c>
      <c r="B84" s="84" t="s">
        <v>68</v>
      </c>
      <c r="C84" s="84"/>
      <c r="D84" s="84"/>
      <c r="E84" s="84"/>
      <c r="F84" s="31">
        <f>SUM(F85:F86)</f>
        <v>0</v>
      </c>
      <c r="G84"/>
      <c r="H84"/>
      <c r="I84"/>
      <c r="J84"/>
      <c r="K84"/>
      <c r="L84"/>
      <c r="M84"/>
      <c r="N84"/>
      <c r="O84"/>
      <c r="P84"/>
    </row>
    <row r="85" spans="1:16" ht="108" customHeight="1" x14ac:dyDescent="0.25">
      <c r="A85" s="42">
        <f>+A84+0.01</f>
        <v>14.01</v>
      </c>
      <c r="B85" s="46" t="s">
        <v>69</v>
      </c>
      <c r="C85" s="42">
        <v>10</v>
      </c>
      <c r="D85" s="56" t="s">
        <v>23</v>
      </c>
      <c r="E85" s="60"/>
      <c r="F85" s="61">
        <f>+C85*E85</f>
        <v>0</v>
      </c>
      <c r="G85"/>
      <c r="H85"/>
      <c r="I85"/>
      <c r="J85"/>
      <c r="K85"/>
      <c r="L85"/>
      <c r="M85"/>
      <c r="N85"/>
      <c r="O85"/>
      <c r="P85"/>
    </row>
    <row r="86" spans="1:16" s="12" customFormat="1" ht="98.25" customHeight="1" x14ac:dyDescent="0.2">
      <c r="A86" s="42">
        <f t="shared" ref="A86" si="9">+A85+0.01</f>
        <v>14.02</v>
      </c>
      <c r="B86" s="68" t="s">
        <v>70</v>
      </c>
      <c r="C86" s="42">
        <v>10</v>
      </c>
      <c r="D86" s="42" t="s">
        <v>10</v>
      </c>
      <c r="E86" s="39"/>
      <c r="F86" s="39">
        <f t="shared" ref="F86" si="10">C86*E86</f>
        <v>0</v>
      </c>
      <c r="G86"/>
      <c r="H86"/>
      <c r="I86"/>
      <c r="J86"/>
      <c r="K86"/>
      <c r="L86"/>
      <c r="M86"/>
      <c r="N86"/>
      <c r="O86"/>
      <c r="P86"/>
    </row>
    <row r="87" spans="1:16" s="12" customFormat="1" ht="15.75" x14ac:dyDescent="0.2">
      <c r="A87" s="79"/>
      <c r="B87" s="79"/>
      <c r="C87" s="79"/>
      <c r="D87" s="79"/>
      <c r="E87" s="79"/>
      <c r="F87" s="79"/>
      <c r="G87"/>
      <c r="H87"/>
      <c r="I87"/>
      <c r="J87"/>
      <c r="K87"/>
      <c r="L87"/>
      <c r="M87"/>
      <c r="N87"/>
      <c r="O87"/>
      <c r="P87"/>
    </row>
    <row r="88" spans="1:16" s="9" customFormat="1" ht="15.75" customHeight="1" x14ac:dyDescent="0.25">
      <c r="A88" s="30">
        <v>15</v>
      </c>
      <c r="B88" s="84" t="s">
        <v>71</v>
      </c>
      <c r="C88" s="84"/>
      <c r="D88" s="84"/>
      <c r="E88" s="84"/>
      <c r="F88" s="31">
        <f>SUM(F89:F89)</f>
        <v>0</v>
      </c>
      <c r="G88"/>
      <c r="H88"/>
      <c r="I88"/>
      <c r="J88"/>
      <c r="K88"/>
      <c r="L88"/>
      <c r="M88"/>
      <c r="N88"/>
      <c r="O88"/>
      <c r="P88"/>
    </row>
    <row r="89" spans="1:16" ht="63" customHeight="1" x14ac:dyDescent="0.25">
      <c r="A89" s="42">
        <f>+A88+0.01</f>
        <v>15.01</v>
      </c>
      <c r="B89" s="46" t="s">
        <v>72</v>
      </c>
      <c r="C89" s="42">
        <v>17</v>
      </c>
      <c r="D89" s="56" t="s">
        <v>23</v>
      </c>
      <c r="E89" s="60"/>
      <c r="F89" s="61">
        <f>+C89*E89</f>
        <v>0</v>
      </c>
      <c r="G89"/>
      <c r="H89"/>
      <c r="I89"/>
      <c r="J89"/>
      <c r="K89"/>
      <c r="L89"/>
      <c r="M89"/>
      <c r="N89"/>
      <c r="O89"/>
      <c r="P89"/>
    </row>
    <row r="90" spans="1:16" s="12" customFormat="1" ht="15.75" x14ac:dyDescent="0.2">
      <c r="A90" s="79"/>
      <c r="B90" s="79"/>
      <c r="C90" s="79"/>
      <c r="D90" s="79"/>
      <c r="E90" s="79"/>
      <c r="F90" s="79"/>
      <c r="G90"/>
      <c r="H90"/>
      <c r="I90"/>
      <c r="J90"/>
      <c r="K90"/>
      <c r="L90"/>
      <c r="M90"/>
      <c r="N90"/>
      <c r="O90"/>
      <c r="P90"/>
    </row>
    <row r="91" spans="1:16" s="9" customFormat="1" ht="15.75" customHeight="1" x14ac:dyDescent="0.25">
      <c r="A91" s="30">
        <v>16</v>
      </c>
      <c r="B91" s="84" t="s">
        <v>73</v>
      </c>
      <c r="C91" s="84"/>
      <c r="D91" s="84"/>
      <c r="E91" s="84"/>
      <c r="F91" s="31">
        <f>SUM(F92:F92)</f>
        <v>0</v>
      </c>
      <c r="G91"/>
      <c r="H91"/>
      <c r="I91"/>
      <c r="J91"/>
      <c r="K91"/>
      <c r="L91"/>
      <c r="M91"/>
      <c r="N91"/>
      <c r="O91"/>
      <c r="P91"/>
    </row>
    <row r="92" spans="1:16" ht="39.75" customHeight="1" x14ac:dyDescent="0.25">
      <c r="A92" s="42">
        <f>+A91+0.01</f>
        <v>16.010000000000002</v>
      </c>
      <c r="B92" s="46" t="s">
        <v>74</v>
      </c>
      <c r="C92" s="42">
        <v>4</v>
      </c>
      <c r="D92" s="56" t="s">
        <v>23</v>
      </c>
      <c r="E92" s="60"/>
      <c r="F92" s="61">
        <f>+C92*E92</f>
        <v>0</v>
      </c>
      <c r="G92"/>
      <c r="H92"/>
      <c r="I92"/>
      <c r="J92"/>
      <c r="K92"/>
      <c r="L92"/>
      <c r="M92"/>
      <c r="N92"/>
      <c r="O92"/>
      <c r="P92"/>
    </row>
    <row r="93" spans="1:16" s="12" customFormat="1" ht="15.75" x14ac:dyDescent="0.2">
      <c r="A93" s="101"/>
      <c r="B93" s="101"/>
      <c r="C93" s="101"/>
      <c r="D93" s="101"/>
      <c r="E93" s="101"/>
      <c r="F93" s="101"/>
      <c r="G93"/>
      <c r="H93"/>
      <c r="I93"/>
      <c r="J93"/>
      <c r="K93"/>
      <c r="L93"/>
      <c r="M93"/>
      <c r="N93"/>
      <c r="O93"/>
      <c r="P93"/>
    </row>
    <row r="94" spans="1:16" s="13" customFormat="1" ht="12.75" customHeight="1" x14ac:dyDescent="0.2">
      <c r="A94" s="32">
        <v>17</v>
      </c>
      <c r="B94" s="84" t="s">
        <v>75</v>
      </c>
      <c r="C94" s="84"/>
      <c r="D94" s="84"/>
      <c r="E94" s="84"/>
      <c r="F94" s="33">
        <f>SUM(F95:F97)</f>
        <v>0</v>
      </c>
      <c r="G94"/>
      <c r="H94"/>
      <c r="I94"/>
      <c r="J94"/>
      <c r="K94"/>
      <c r="L94"/>
      <c r="M94"/>
      <c r="N94"/>
      <c r="O94"/>
      <c r="P94"/>
    </row>
    <row r="95" spans="1:16" s="14" customFormat="1" ht="37.5" customHeight="1" x14ac:dyDescent="0.2">
      <c r="A95" s="34">
        <v>17.010000000000002</v>
      </c>
      <c r="B95" s="70" t="s">
        <v>76</v>
      </c>
      <c r="C95" s="42">
        <f>[1]Analisis.Merc.!$F$91</f>
        <v>643.44000000000005</v>
      </c>
      <c r="D95" s="42" t="s">
        <v>17</v>
      </c>
      <c r="E95" s="39"/>
      <c r="F95" s="39">
        <f>C95*E95</f>
        <v>0</v>
      </c>
      <c r="G95"/>
      <c r="H95"/>
      <c r="I95"/>
      <c r="J95"/>
      <c r="K95"/>
      <c r="L95"/>
      <c r="M95"/>
      <c r="N95"/>
      <c r="O95"/>
      <c r="P95"/>
    </row>
    <row r="96" spans="1:16" s="12" customFormat="1" ht="39.75" customHeight="1" x14ac:dyDescent="0.2">
      <c r="A96" s="34">
        <v>17.02</v>
      </c>
      <c r="B96" s="70" t="s">
        <v>77</v>
      </c>
      <c r="C96" s="42">
        <f>[1]Analisis.Merc.!$G$272</f>
        <v>2737.24</v>
      </c>
      <c r="D96" s="42" t="s">
        <v>17</v>
      </c>
      <c r="E96" s="39"/>
      <c r="F96" s="39">
        <f>C96*E96</f>
        <v>0</v>
      </c>
      <c r="G96"/>
      <c r="H96"/>
      <c r="I96"/>
      <c r="J96"/>
      <c r="K96"/>
      <c r="L96"/>
      <c r="M96"/>
      <c r="N96"/>
      <c r="O96"/>
      <c r="P96"/>
    </row>
    <row r="97" spans="1:16" s="15" customFormat="1" ht="34.5" customHeight="1" x14ac:dyDescent="0.2">
      <c r="A97" s="34">
        <v>17.03</v>
      </c>
      <c r="B97" s="70" t="s">
        <v>78</v>
      </c>
      <c r="C97" s="42">
        <v>398.33</v>
      </c>
      <c r="D97" s="42" t="s">
        <v>17</v>
      </c>
      <c r="E97" s="39"/>
      <c r="F97" s="39">
        <f>C97*E97</f>
        <v>0</v>
      </c>
      <c r="G97"/>
      <c r="H97"/>
      <c r="I97"/>
      <c r="J97"/>
      <c r="K97"/>
      <c r="L97"/>
      <c r="M97"/>
      <c r="N97"/>
      <c r="O97"/>
      <c r="P97"/>
    </row>
    <row r="98" spans="1:16" ht="0.75" customHeight="1" x14ac:dyDescent="0.25">
      <c r="A98" s="83"/>
      <c r="B98" s="83"/>
      <c r="C98" s="83"/>
      <c r="D98" s="83"/>
      <c r="E98" s="83"/>
      <c r="F98" s="83"/>
      <c r="G98"/>
      <c r="H98"/>
      <c r="I98"/>
      <c r="J98"/>
      <c r="K98"/>
      <c r="L98"/>
      <c r="M98"/>
      <c r="N98"/>
      <c r="O98"/>
      <c r="P98"/>
    </row>
    <row r="99" spans="1:16" ht="13.5" hidden="1" customHeight="1" x14ac:dyDescent="0.25">
      <c r="A99" s="56"/>
      <c r="B99" s="56"/>
      <c r="C99" s="56"/>
      <c r="D99" s="56"/>
      <c r="E99" s="56"/>
      <c r="F99" s="56"/>
      <c r="G99"/>
      <c r="H99"/>
      <c r="I99"/>
      <c r="J99"/>
      <c r="K99"/>
      <c r="L99"/>
      <c r="M99"/>
      <c r="N99"/>
      <c r="O99"/>
      <c r="P99"/>
    </row>
    <row r="100" spans="1:16" ht="19.5" hidden="1" customHeight="1" x14ac:dyDescent="0.25">
      <c r="A100" s="56"/>
      <c r="B100" s="46"/>
      <c r="C100" s="42"/>
      <c r="D100" s="56"/>
      <c r="E100" s="67"/>
      <c r="F100" s="71"/>
      <c r="G100"/>
      <c r="H100"/>
      <c r="I100"/>
      <c r="J100"/>
      <c r="K100"/>
      <c r="L100"/>
      <c r="M100"/>
      <c r="N100"/>
      <c r="O100"/>
      <c r="P100"/>
    </row>
    <row r="101" spans="1:16" ht="15" customHeight="1" x14ac:dyDescent="0.25">
      <c r="A101" s="83"/>
      <c r="B101" s="83"/>
      <c r="C101" s="83"/>
      <c r="D101" s="83"/>
      <c r="E101" s="83"/>
      <c r="F101" s="83"/>
      <c r="G101"/>
      <c r="H101"/>
      <c r="I101"/>
      <c r="J101"/>
      <c r="K101"/>
      <c r="L101"/>
      <c r="M101"/>
      <c r="N101"/>
      <c r="O101"/>
      <c r="P101"/>
    </row>
    <row r="102" spans="1:16" ht="15" customHeight="1" x14ac:dyDescent="0.25">
      <c r="A102" s="72">
        <v>18</v>
      </c>
      <c r="B102" s="91" t="s">
        <v>79</v>
      </c>
      <c r="C102" s="91"/>
      <c r="D102" s="91"/>
      <c r="E102" s="91"/>
      <c r="F102" s="73">
        <f>+F103+F104+F105+F106</f>
        <v>0</v>
      </c>
      <c r="G102"/>
      <c r="H102"/>
      <c r="I102"/>
      <c r="J102"/>
      <c r="K102"/>
      <c r="L102"/>
      <c r="M102"/>
      <c r="N102"/>
      <c r="O102"/>
      <c r="P102"/>
    </row>
    <row r="103" spans="1:16" ht="138" customHeight="1" x14ac:dyDescent="0.25">
      <c r="A103" s="72">
        <v>18.010000000000002</v>
      </c>
      <c r="B103" s="72" t="s">
        <v>80</v>
      </c>
      <c r="C103" s="42">
        <v>3</v>
      </c>
      <c r="D103" s="56" t="s">
        <v>23</v>
      </c>
      <c r="E103" s="61"/>
      <c r="F103" s="61">
        <f>+C103*E103</f>
        <v>0</v>
      </c>
      <c r="G103"/>
      <c r="H103"/>
      <c r="I103"/>
      <c r="J103"/>
      <c r="K103"/>
      <c r="L103"/>
      <c r="M103"/>
      <c r="N103"/>
      <c r="O103"/>
      <c r="P103"/>
    </row>
    <row r="104" spans="1:16" ht="123" customHeight="1" x14ac:dyDescent="0.25">
      <c r="A104" s="72">
        <v>18.02</v>
      </c>
      <c r="B104" s="72" t="s">
        <v>81</v>
      </c>
      <c r="C104" s="42">
        <v>28</v>
      </c>
      <c r="D104" s="56" t="s">
        <v>23</v>
      </c>
      <c r="E104" s="61"/>
      <c r="F104" s="61">
        <f t="shared" ref="F104:F105" si="11">+C104*E104</f>
        <v>0</v>
      </c>
      <c r="G104"/>
      <c r="H104"/>
      <c r="I104"/>
      <c r="J104"/>
      <c r="K104"/>
      <c r="L104"/>
      <c r="M104"/>
      <c r="N104"/>
      <c r="O104"/>
      <c r="P104"/>
    </row>
    <row r="105" spans="1:16" ht="147" customHeight="1" x14ac:dyDescent="0.25">
      <c r="A105" s="72">
        <v>18.03</v>
      </c>
      <c r="B105" s="72" t="s">
        <v>82</v>
      </c>
      <c r="C105" s="42">
        <v>35</v>
      </c>
      <c r="D105" s="56" t="s">
        <v>23</v>
      </c>
      <c r="E105" s="61"/>
      <c r="F105" s="61">
        <f t="shared" si="11"/>
        <v>0</v>
      </c>
      <c r="G105"/>
      <c r="H105"/>
      <c r="I105"/>
      <c r="J105"/>
      <c r="K105"/>
      <c r="L105"/>
      <c r="M105"/>
      <c r="N105"/>
      <c r="O105"/>
      <c r="P105"/>
    </row>
    <row r="106" spans="1:16" ht="141.75" customHeight="1" x14ac:dyDescent="0.25">
      <c r="A106" s="72">
        <v>18.04</v>
      </c>
      <c r="B106" s="38" t="s">
        <v>83</v>
      </c>
      <c r="C106" s="42">
        <f>+[1]APU!D433+[1]APU!D437+[1]APU!D441+[1]APU!D445+[1]APU!D449+[1]APU!D453+[1]APU!D457+[1]APU!D461</f>
        <v>190.81380464</v>
      </c>
      <c r="D106" s="56" t="s">
        <v>84</v>
      </c>
      <c r="E106" s="61"/>
      <c r="F106" s="61">
        <f>C106*E106</f>
        <v>0</v>
      </c>
      <c r="G106"/>
      <c r="H106"/>
      <c r="I106"/>
      <c r="J106"/>
      <c r="K106"/>
      <c r="L106"/>
      <c r="M106"/>
      <c r="N106"/>
      <c r="O106"/>
      <c r="P106"/>
    </row>
    <row r="107" spans="1:16" ht="15" customHeight="1" x14ac:dyDescent="0.25">
      <c r="A107" s="83"/>
      <c r="B107" s="83"/>
      <c r="C107" s="83"/>
      <c r="D107" s="83"/>
      <c r="E107" s="83"/>
      <c r="F107" s="83"/>
      <c r="G107"/>
      <c r="H107"/>
      <c r="I107"/>
      <c r="J107"/>
      <c r="K107"/>
      <c r="L107"/>
      <c r="M107"/>
      <c r="N107"/>
      <c r="O107"/>
      <c r="P107"/>
    </row>
    <row r="108" spans="1:16" ht="15" customHeight="1" x14ac:dyDescent="0.25">
      <c r="A108" s="30">
        <v>19</v>
      </c>
      <c r="B108" s="91" t="s">
        <v>85</v>
      </c>
      <c r="C108" s="91"/>
      <c r="D108" s="91"/>
      <c r="E108" s="91"/>
      <c r="F108" s="74">
        <f>+F109</f>
        <v>0</v>
      </c>
      <c r="G108"/>
      <c r="H108"/>
      <c r="I108"/>
      <c r="J108"/>
      <c r="K108"/>
      <c r="L108"/>
      <c r="M108"/>
      <c r="N108"/>
      <c r="O108"/>
      <c r="P108"/>
    </row>
    <row r="109" spans="1:16" ht="130.5" customHeight="1" x14ac:dyDescent="0.25">
      <c r="A109" s="42">
        <f>+A108+0.01</f>
        <v>19.010000000000002</v>
      </c>
      <c r="B109" s="38" t="s">
        <v>86</v>
      </c>
      <c r="C109" s="42">
        <v>28</v>
      </c>
      <c r="D109" s="56" t="s">
        <v>23</v>
      </c>
      <c r="E109" s="61"/>
      <c r="F109" s="61">
        <f>+C109*E109</f>
        <v>0</v>
      </c>
      <c r="G109"/>
      <c r="H109"/>
      <c r="I109"/>
      <c r="J109"/>
      <c r="K109"/>
      <c r="L109"/>
      <c r="M109"/>
      <c r="N109"/>
      <c r="O109"/>
      <c r="P109"/>
    </row>
    <row r="110" spans="1:16" ht="15" customHeight="1" x14ac:dyDescent="0.25">
      <c r="A110" s="99"/>
      <c r="B110" s="99"/>
      <c r="C110" s="99"/>
      <c r="D110" s="99"/>
      <c r="E110" s="99"/>
      <c r="F110" s="99"/>
      <c r="G110"/>
      <c r="H110"/>
      <c r="I110"/>
      <c r="J110"/>
      <c r="K110"/>
      <c r="L110"/>
      <c r="M110"/>
      <c r="N110"/>
      <c r="O110"/>
      <c r="P110"/>
    </row>
    <row r="111" spans="1:16" s="9" customFormat="1" ht="15.75" customHeight="1" x14ac:dyDescent="0.25">
      <c r="A111" s="40">
        <v>20</v>
      </c>
      <c r="B111" s="84" t="s">
        <v>87</v>
      </c>
      <c r="C111" s="84"/>
      <c r="D111" s="84"/>
      <c r="E111" s="84"/>
      <c r="F111" s="31">
        <f>SUM(F112:F118)</f>
        <v>0</v>
      </c>
      <c r="G111"/>
      <c r="H111"/>
      <c r="I111"/>
      <c r="J111"/>
      <c r="K111"/>
      <c r="L111"/>
      <c r="M111"/>
      <c r="N111"/>
      <c r="O111"/>
      <c r="P111"/>
    </row>
    <row r="112" spans="1:16" s="16" customFormat="1" ht="15.75" customHeight="1" x14ac:dyDescent="0.25">
      <c r="A112" s="69">
        <v>20.010000000000002</v>
      </c>
      <c r="B112" s="46" t="s">
        <v>88</v>
      </c>
      <c r="C112" s="42">
        <v>1</v>
      </c>
      <c r="D112" s="56" t="s">
        <v>13</v>
      </c>
      <c r="E112" s="60"/>
      <c r="F112" s="61">
        <f t="shared" ref="F112:F118" si="12">+C112*E112</f>
        <v>0</v>
      </c>
      <c r="G112"/>
      <c r="H112"/>
      <c r="I112"/>
      <c r="J112"/>
      <c r="K112"/>
      <c r="L112"/>
      <c r="M112"/>
      <c r="N112"/>
      <c r="O112"/>
      <c r="P112"/>
    </row>
    <row r="113" spans="1:16" ht="15.75" customHeight="1" x14ac:dyDescent="0.25">
      <c r="A113" s="42">
        <v>20.02</v>
      </c>
      <c r="B113" s="38" t="s">
        <v>89</v>
      </c>
      <c r="C113" s="42">
        <f>[1]Analisis.Merc.!$H$397</f>
        <v>45.3</v>
      </c>
      <c r="D113" s="42" t="s">
        <v>17</v>
      </c>
      <c r="E113" s="60"/>
      <c r="F113" s="61">
        <f t="shared" si="12"/>
        <v>0</v>
      </c>
      <c r="G113"/>
      <c r="H113"/>
      <c r="I113"/>
      <c r="J113"/>
      <c r="K113"/>
      <c r="L113"/>
      <c r="M113"/>
      <c r="N113"/>
      <c r="O113"/>
      <c r="P113"/>
    </row>
    <row r="114" spans="1:16" ht="15.75" customHeight="1" x14ac:dyDescent="0.25">
      <c r="A114" s="42">
        <v>20.03</v>
      </c>
      <c r="B114" s="41" t="s">
        <v>90</v>
      </c>
      <c r="C114" s="42">
        <f>[1]Analisis.Merc.!$H$398</f>
        <v>2.88</v>
      </c>
      <c r="D114" s="42" t="s">
        <v>15</v>
      </c>
      <c r="E114" s="60"/>
      <c r="F114" s="61">
        <f t="shared" si="12"/>
        <v>0</v>
      </c>
      <c r="G114"/>
      <c r="H114"/>
      <c r="I114"/>
      <c r="J114"/>
      <c r="K114"/>
      <c r="L114"/>
      <c r="M114"/>
      <c r="N114"/>
      <c r="O114"/>
      <c r="P114"/>
    </row>
    <row r="115" spans="1:16" s="16" customFormat="1" ht="15.75" customHeight="1" x14ac:dyDescent="0.25">
      <c r="A115" s="42">
        <v>20.04</v>
      </c>
      <c r="B115" s="46" t="s">
        <v>91</v>
      </c>
      <c r="C115" s="42">
        <v>184.11</v>
      </c>
      <c r="D115" s="56" t="s">
        <v>15</v>
      </c>
      <c r="E115" s="60"/>
      <c r="F115" s="61">
        <f t="shared" si="12"/>
        <v>0</v>
      </c>
      <c r="G115"/>
      <c r="H115"/>
      <c r="I115"/>
      <c r="J115"/>
      <c r="K115"/>
      <c r="L115"/>
      <c r="M115"/>
      <c r="N115"/>
      <c r="O115"/>
      <c r="P115"/>
    </row>
    <row r="116" spans="1:16" ht="15.75" customHeight="1" x14ac:dyDescent="0.25">
      <c r="A116" s="42">
        <v>20.05</v>
      </c>
      <c r="B116" s="46" t="s">
        <v>92</v>
      </c>
      <c r="C116" s="42">
        <v>1</v>
      </c>
      <c r="D116" s="56" t="s">
        <v>13</v>
      </c>
      <c r="E116" s="60"/>
      <c r="F116" s="61">
        <f t="shared" si="12"/>
        <v>0</v>
      </c>
      <c r="G116"/>
      <c r="H116"/>
      <c r="I116"/>
      <c r="J116"/>
      <c r="K116"/>
      <c r="L116"/>
      <c r="M116"/>
      <c r="N116"/>
      <c r="O116"/>
      <c r="P116"/>
    </row>
    <row r="117" spans="1:16" s="16" customFormat="1" ht="15.75" customHeight="1" x14ac:dyDescent="0.25">
      <c r="A117" s="42">
        <f t="shared" ref="A117" si="13">+A116+0.01</f>
        <v>20.060000000000002</v>
      </c>
      <c r="B117" s="46" t="s">
        <v>93</v>
      </c>
      <c r="C117" s="42">
        <v>2</v>
      </c>
      <c r="D117" s="43" t="s">
        <v>94</v>
      </c>
      <c r="E117" s="44"/>
      <c r="F117" s="61">
        <f t="shared" si="12"/>
        <v>0</v>
      </c>
      <c r="G117"/>
      <c r="H117"/>
      <c r="I117"/>
      <c r="J117"/>
      <c r="K117"/>
      <c r="L117"/>
      <c r="M117"/>
      <c r="N117"/>
      <c r="O117"/>
      <c r="P117"/>
    </row>
    <row r="118" spans="1:16" s="16" customFormat="1" ht="15.75" customHeight="1" x14ac:dyDescent="0.25">
      <c r="A118" s="42">
        <v>20.07</v>
      </c>
      <c r="B118" s="46" t="s">
        <v>95</v>
      </c>
      <c r="C118" s="42">
        <v>2</v>
      </c>
      <c r="D118" s="43" t="s">
        <v>94</v>
      </c>
      <c r="E118" s="44"/>
      <c r="F118" s="61">
        <f t="shared" si="12"/>
        <v>0</v>
      </c>
      <c r="G118"/>
      <c r="H118"/>
      <c r="I118"/>
      <c r="J118"/>
      <c r="K118"/>
      <c r="L118"/>
      <c r="M118"/>
      <c r="N118"/>
      <c r="O118"/>
      <c r="P118"/>
    </row>
    <row r="119" spans="1:16" ht="15.75" x14ac:dyDescent="0.25">
      <c r="A119" s="100"/>
      <c r="B119" s="100"/>
      <c r="C119" s="100"/>
      <c r="D119" s="100"/>
      <c r="E119" s="100"/>
      <c r="F119" s="100"/>
      <c r="G119"/>
      <c r="H119"/>
      <c r="I119"/>
      <c r="J119"/>
      <c r="K119"/>
      <c r="L119"/>
      <c r="M119"/>
      <c r="N119"/>
      <c r="O119"/>
      <c r="P119"/>
    </row>
    <row r="120" spans="1:16" s="12" customFormat="1" ht="15.75" customHeight="1" x14ac:dyDescent="0.2">
      <c r="A120" s="84" t="s">
        <v>96</v>
      </c>
      <c r="B120" s="84"/>
      <c r="C120" s="84"/>
      <c r="D120" s="84"/>
      <c r="E120" s="84"/>
      <c r="F120" s="45">
        <f>F6</f>
        <v>0</v>
      </c>
      <c r="G120"/>
      <c r="H120"/>
      <c r="I120"/>
      <c r="J120"/>
      <c r="K120"/>
      <c r="L120"/>
      <c r="M120"/>
      <c r="N120"/>
      <c r="O120"/>
      <c r="P120"/>
    </row>
    <row r="121" spans="1:16" s="12" customFormat="1" ht="15" customHeight="1" x14ac:dyDescent="0.2">
      <c r="A121" s="32" t="s">
        <v>97</v>
      </c>
      <c r="B121" s="84" t="s">
        <v>98</v>
      </c>
      <c r="C121" s="84"/>
      <c r="D121" s="84"/>
      <c r="E121" s="84"/>
      <c r="F121" s="45">
        <f>SUM(F122:F130)</f>
        <v>0</v>
      </c>
      <c r="G121"/>
      <c r="H121"/>
      <c r="I121"/>
      <c r="J121"/>
      <c r="K121"/>
      <c r="L121"/>
      <c r="M121"/>
      <c r="N121"/>
      <c r="O121"/>
      <c r="P121"/>
    </row>
    <row r="122" spans="1:16" s="12" customFormat="1" ht="15" customHeight="1" x14ac:dyDescent="0.2">
      <c r="A122" s="75"/>
      <c r="B122" s="46" t="s">
        <v>99</v>
      </c>
      <c r="C122" s="47">
        <v>0.1</v>
      </c>
      <c r="D122" s="76"/>
      <c r="E122" s="39">
        <f>+$F$120</f>
        <v>0</v>
      </c>
      <c r="F122" s="39">
        <f>+C122*E122</f>
        <v>0</v>
      </c>
      <c r="G122"/>
      <c r="H122"/>
      <c r="I122"/>
      <c r="J122"/>
      <c r="K122"/>
      <c r="L122"/>
      <c r="M122"/>
      <c r="N122"/>
      <c r="O122"/>
      <c r="P122"/>
    </row>
    <row r="123" spans="1:16" s="12" customFormat="1" ht="15" customHeight="1" x14ac:dyDescent="0.2">
      <c r="A123" s="75"/>
      <c r="B123" s="46" t="s">
        <v>100</v>
      </c>
      <c r="C123" s="47">
        <v>0.04</v>
      </c>
      <c r="D123" s="76"/>
      <c r="E123" s="39">
        <f>+$F$120</f>
        <v>0</v>
      </c>
      <c r="F123" s="39">
        <f t="shared" ref="F123:F126" si="14">+C123*E123</f>
        <v>0</v>
      </c>
      <c r="G123"/>
      <c r="H123"/>
      <c r="I123"/>
      <c r="J123"/>
      <c r="K123"/>
      <c r="L123"/>
      <c r="M123"/>
      <c r="N123"/>
      <c r="O123"/>
      <c r="P123"/>
    </row>
    <row r="124" spans="1:16" s="12" customFormat="1" ht="15" customHeight="1" x14ac:dyDescent="0.2">
      <c r="A124" s="75"/>
      <c r="B124" s="46" t="s">
        <v>101</v>
      </c>
      <c r="C124" s="47">
        <v>2.5000000000000001E-2</v>
      </c>
      <c r="D124" s="76"/>
      <c r="E124" s="39">
        <f>+$F$120</f>
        <v>0</v>
      </c>
      <c r="F124" s="39">
        <f t="shared" si="14"/>
        <v>0</v>
      </c>
      <c r="G124"/>
      <c r="H124"/>
      <c r="I124"/>
      <c r="J124"/>
      <c r="K124"/>
      <c r="L124"/>
      <c r="M124"/>
      <c r="N124"/>
      <c r="O124"/>
      <c r="P124"/>
    </row>
    <row r="125" spans="1:16" s="12" customFormat="1" ht="15" customHeight="1" x14ac:dyDescent="0.2">
      <c r="A125" s="34"/>
      <c r="B125" s="46" t="s">
        <v>102</v>
      </c>
      <c r="C125" s="47">
        <v>1.4999999999999999E-2</v>
      </c>
      <c r="D125" s="77"/>
      <c r="E125" s="65">
        <f>F120</f>
        <v>0</v>
      </c>
      <c r="F125" s="65">
        <f t="shared" si="14"/>
        <v>0</v>
      </c>
      <c r="G125"/>
      <c r="H125"/>
      <c r="I125"/>
      <c r="J125"/>
      <c r="K125"/>
      <c r="L125"/>
      <c r="M125"/>
      <c r="N125"/>
      <c r="O125"/>
      <c r="P125"/>
    </row>
    <row r="126" spans="1:16" s="17" customFormat="1" ht="15" customHeight="1" x14ac:dyDescent="0.2">
      <c r="A126" s="34"/>
      <c r="B126" s="46" t="s">
        <v>103</v>
      </c>
      <c r="C126" s="47">
        <v>0.01</v>
      </c>
      <c r="D126" s="77"/>
      <c r="E126" s="65">
        <f>F120</f>
        <v>0</v>
      </c>
      <c r="F126" s="65">
        <f t="shared" si="14"/>
        <v>0</v>
      </c>
      <c r="G126"/>
      <c r="H126"/>
      <c r="I126"/>
      <c r="J126"/>
      <c r="K126"/>
      <c r="L126"/>
      <c r="M126"/>
      <c r="N126"/>
      <c r="O126"/>
      <c r="P126"/>
    </row>
    <row r="127" spans="1:16" s="17" customFormat="1" ht="15" customHeight="1" x14ac:dyDescent="0.2">
      <c r="A127" s="34"/>
      <c r="B127" s="46" t="s">
        <v>104</v>
      </c>
      <c r="C127" s="47">
        <v>0.01</v>
      </c>
      <c r="D127" s="77"/>
      <c r="E127" s="65">
        <f>+F120</f>
        <v>0</v>
      </c>
      <c r="F127" s="65">
        <f>+C127*E127</f>
        <v>0</v>
      </c>
      <c r="G127"/>
      <c r="H127"/>
      <c r="I127"/>
      <c r="J127"/>
      <c r="K127"/>
      <c r="L127"/>
      <c r="M127"/>
      <c r="N127"/>
      <c r="O127"/>
      <c r="P127"/>
    </row>
    <row r="128" spans="1:16" s="17" customFormat="1" ht="15" customHeight="1" x14ac:dyDescent="0.2">
      <c r="A128" s="34"/>
      <c r="B128" s="46" t="s">
        <v>105</v>
      </c>
      <c r="C128" s="47">
        <v>1.0999999999999999E-2</v>
      </c>
      <c r="D128" s="77"/>
      <c r="E128" s="65">
        <f>+E127</f>
        <v>0</v>
      </c>
      <c r="F128" s="65">
        <f>+C128*E128</f>
        <v>0</v>
      </c>
      <c r="G128"/>
      <c r="H128"/>
      <c r="I128"/>
      <c r="J128"/>
      <c r="K128"/>
      <c r="L128"/>
      <c r="M128"/>
      <c r="N128"/>
      <c r="O128"/>
      <c r="P128"/>
    </row>
    <row r="129" spans="1:16" s="17" customFormat="1" ht="15" customHeight="1" x14ac:dyDescent="0.2">
      <c r="A129" s="34"/>
      <c r="B129" s="46" t="s">
        <v>106</v>
      </c>
      <c r="C129" s="47">
        <v>1E-3</v>
      </c>
      <c r="D129" s="77"/>
      <c r="E129" s="65">
        <f>F120</f>
        <v>0</v>
      </c>
      <c r="F129" s="65">
        <f t="shared" ref="F129:F130" si="15">+C129*E129</f>
        <v>0</v>
      </c>
      <c r="G129"/>
      <c r="H129"/>
      <c r="I129"/>
      <c r="J129"/>
      <c r="K129"/>
      <c r="L129"/>
      <c r="M129"/>
      <c r="N129"/>
      <c r="O129"/>
      <c r="P129"/>
    </row>
    <row r="130" spans="1:16" s="17" customFormat="1" ht="15" customHeight="1" x14ac:dyDescent="0.2">
      <c r="A130" s="34"/>
      <c r="B130" s="46" t="s">
        <v>107</v>
      </c>
      <c r="C130" s="47">
        <v>1.7999999999999999E-2</v>
      </c>
      <c r="D130" s="77"/>
      <c r="E130" s="65">
        <f>F120</f>
        <v>0</v>
      </c>
      <c r="F130" s="65">
        <f t="shared" si="15"/>
        <v>0</v>
      </c>
      <c r="G130"/>
      <c r="H130"/>
      <c r="I130"/>
      <c r="J130"/>
      <c r="K130"/>
      <c r="L130"/>
      <c r="M130"/>
      <c r="N130"/>
      <c r="O130"/>
      <c r="P130"/>
    </row>
    <row r="131" spans="1:16" s="6" customFormat="1" ht="15" customHeight="1" x14ac:dyDescent="0.2">
      <c r="A131" s="94"/>
      <c r="B131" s="94"/>
      <c r="C131" s="94"/>
      <c r="D131" s="94"/>
      <c r="E131" s="94"/>
      <c r="F131" s="94"/>
      <c r="G131"/>
      <c r="H131"/>
      <c r="I131"/>
      <c r="J131"/>
      <c r="K131"/>
      <c r="L131"/>
      <c r="M131"/>
      <c r="N131"/>
      <c r="O131"/>
      <c r="P131"/>
    </row>
    <row r="132" spans="1:16" s="12" customFormat="1" ht="15" customHeight="1" x14ac:dyDescent="0.2">
      <c r="A132" s="84" t="s">
        <v>108</v>
      </c>
      <c r="B132" s="84"/>
      <c r="C132" s="84"/>
      <c r="D132" s="84"/>
      <c r="E132" s="84"/>
      <c r="F132" s="48">
        <f>+F121+F120</f>
        <v>0</v>
      </c>
      <c r="G132"/>
      <c r="H132"/>
      <c r="I132"/>
      <c r="J132"/>
      <c r="K132"/>
      <c r="L132"/>
      <c r="M132"/>
      <c r="N132"/>
      <c r="O132"/>
      <c r="P132"/>
    </row>
    <row r="133" spans="1:16" s="12" customFormat="1" ht="15" customHeight="1" x14ac:dyDescent="0.2">
      <c r="A133" s="95"/>
      <c r="B133" s="95"/>
      <c r="C133" s="95"/>
      <c r="D133" s="95"/>
      <c r="E133" s="95"/>
      <c r="F133" s="95"/>
      <c r="G133"/>
      <c r="H133"/>
      <c r="I133"/>
      <c r="J133"/>
      <c r="K133"/>
      <c r="L133"/>
      <c r="M133"/>
      <c r="N133"/>
      <c r="O133"/>
      <c r="P133"/>
    </row>
    <row r="134" spans="1:16" s="18" customFormat="1" ht="15" customHeight="1" x14ac:dyDescent="0.25">
      <c r="A134" s="96"/>
      <c r="B134" s="96"/>
      <c r="C134" s="96"/>
      <c r="D134" s="96"/>
      <c r="E134" s="96"/>
      <c r="F134" s="96"/>
      <c r="G134"/>
      <c r="H134"/>
      <c r="I134"/>
      <c r="J134"/>
      <c r="K134"/>
      <c r="L134"/>
      <c r="M134"/>
      <c r="N134"/>
      <c r="O134"/>
      <c r="P134"/>
    </row>
    <row r="135" spans="1:16" s="18" customFormat="1" ht="15" customHeight="1" x14ac:dyDescent="0.25">
      <c r="A135" s="96"/>
      <c r="B135" s="96"/>
      <c r="C135" s="96"/>
      <c r="D135" s="96"/>
      <c r="E135" s="96"/>
      <c r="F135" s="96"/>
      <c r="G135"/>
      <c r="H135"/>
      <c r="I135"/>
      <c r="J135"/>
      <c r="K135"/>
      <c r="L135"/>
      <c r="M135"/>
      <c r="N135"/>
      <c r="O135"/>
      <c r="P135"/>
    </row>
    <row r="136" spans="1:16" s="18" customFormat="1" ht="15" customHeight="1" x14ac:dyDescent="0.25">
      <c r="A136" s="98"/>
      <c r="B136" s="98"/>
      <c r="C136" s="98"/>
      <c r="D136" s="98"/>
      <c r="E136" s="98"/>
      <c r="F136" s="98"/>
      <c r="G136"/>
      <c r="H136"/>
      <c r="I136"/>
      <c r="J136"/>
      <c r="K136"/>
      <c r="L136"/>
      <c r="M136"/>
      <c r="N136"/>
      <c r="O136"/>
      <c r="P136"/>
    </row>
    <row r="137" spans="1:16" s="18" customFormat="1" ht="15" customHeight="1" x14ac:dyDescent="0.25">
      <c r="A137" s="98"/>
      <c r="B137" s="98"/>
      <c r="C137" s="98"/>
      <c r="D137" s="98"/>
      <c r="E137" s="98"/>
      <c r="F137" s="98"/>
      <c r="G137"/>
      <c r="H137"/>
      <c r="I137"/>
      <c r="J137"/>
      <c r="K137"/>
      <c r="L137"/>
      <c r="M137"/>
      <c r="N137"/>
      <c r="O137"/>
      <c r="P137"/>
    </row>
    <row r="138" spans="1:16" s="18" customFormat="1" ht="12.75" customHeight="1" x14ac:dyDescent="0.25">
      <c r="A138" s="98"/>
      <c r="B138" s="98"/>
      <c r="C138" s="98"/>
      <c r="D138" s="98"/>
      <c r="E138" s="98"/>
      <c r="F138" s="98"/>
      <c r="G138"/>
      <c r="H138"/>
      <c r="I138"/>
      <c r="J138"/>
      <c r="K138"/>
      <c r="L138"/>
      <c r="M138"/>
      <c r="N138"/>
      <c r="O138"/>
      <c r="P138"/>
    </row>
    <row r="139" spans="1:16" s="18" customFormat="1" ht="15.75" customHeight="1" x14ac:dyDescent="0.25">
      <c r="G139"/>
      <c r="H139"/>
      <c r="I139"/>
      <c r="J139"/>
      <c r="K139"/>
      <c r="L139"/>
      <c r="M139"/>
      <c r="N139"/>
      <c r="O139"/>
      <c r="P139"/>
    </row>
    <row r="140" spans="1:16" s="12" customFormat="1" x14ac:dyDescent="0.2">
      <c r="A140" s="19"/>
      <c r="B140" s="20"/>
      <c r="C140" s="19"/>
      <c r="D140" s="20"/>
      <c r="E140" s="21"/>
      <c r="F140" s="22"/>
      <c r="G140"/>
      <c r="H140"/>
      <c r="I140"/>
      <c r="J140"/>
      <c r="K140"/>
      <c r="L140"/>
      <c r="M140"/>
      <c r="N140"/>
      <c r="O140"/>
      <c r="P140"/>
    </row>
    <row r="141" spans="1:16" s="12" customFormat="1" x14ac:dyDescent="0.2">
      <c r="A141" s="92"/>
      <c r="B141" s="92"/>
      <c r="C141" s="92"/>
      <c r="D141" s="92"/>
      <c r="E141" s="92"/>
      <c r="F141" s="92"/>
      <c r="G141"/>
      <c r="H141"/>
      <c r="I141"/>
      <c r="J141"/>
      <c r="K141"/>
      <c r="L141"/>
      <c r="M141"/>
      <c r="N141"/>
      <c r="O141"/>
      <c r="P141"/>
    </row>
    <row r="142" spans="1:16" s="12" customFormat="1" x14ac:dyDescent="0.2">
      <c r="A142" s="93"/>
      <c r="B142" s="93"/>
      <c r="C142" s="93"/>
      <c r="D142" s="93"/>
      <c r="E142" s="93"/>
      <c r="F142" s="93"/>
      <c r="G142"/>
      <c r="H142"/>
      <c r="I142"/>
      <c r="J142"/>
      <c r="K142"/>
      <c r="L142"/>
      <c r="M142"/>
      <c r="N142"/>
      <c r="O142"/>
      <c r="P142"/>
    </row>
    <row r="143" spans="1:16" x14ac:dyDescent="0.25">
      <c r="A143" s="92"/>
      <c r="B143" s="92"/>
      <c r="C143" s="92"/>
      <c r="D143" s="92"/>
      <c r="E143" s="92"/>
      <c r="F143" s="92"/>
      <c r="G143"/>
      <c r="H143"/>
      <c r="I143"/>
      <c r="J143"/>
      <c r="K143"/>
      <c r="L143"/>
      <c r="M143"/>
      <c r="N143"/>
      <c r="O143"/>
      <c r="P143"/>
    </row>
    <row r="144" spans="1:16" x14ac:dyDescent="0.25">
      <c r="G144"/>
      <c r="H144"/>
      <c r="I144"/>
      <c r="J144"/>
      <c r="K144"/>
      <c r="L144"/>
      <c r="M144"/>
      <c r="N144"/>
      <c r="O144"/>
      <c r="P144"/>
    </row>
    <row r="145" spans="7:16" x14ac:dyDescent="0.25">
      <c r="G145"/>
      <c r="H145"/>
      <c r="I145"/>
      <c r="J145"/>
      <c r="K145"/>
      <c r="L145"/>
      <c r="M145"/>
      <c r="N145"/>
      <c r="O145"/>
      <c r="P145"/>
    </row>
  </sheetData>
  <mergeCells count="66">
    <mergeCell ref="A120:E120"/>
    <mergeCell ref="B91:E91"/>
    <mergeCell ref="A93:F93"/>
    <mergeCell ref="B94:E94"/>
    <mergeCell ref="A98:F98"/>
    <mergeCell ref="A101:F101"/>
    <mergeCell ref="A107:F107"/>
    <mergeCell ref="B108:E108"/>
    <mergeCell ref="A110:F110"/>
    <mergeCell ref="B111:E111"/>
    <mergeCell ref="A119:F119"/>
    <mergeCell ref="A141:F141"/>
    <mergeCell ref="A142:F142"/>
    <mergeCell ref="A143:F143"/>
    <mergeCell ref="B121:E121"/>
    <mergeCell ref="A131:F131"/>
    <mergeCell ref="A132:E132"/>
    <mergeCell ref="A133:F133"/>
    <mergeCell ref="A134:F134"/>
    <mergeCell ref="A135:F135"/>
    <mergeCell ref="A136:F136"/>
    <mergeCell ref="A137:F137"/>
    <mergeCell ref="A138:F138"/>
    <mergeCell ref="B102:E102"/>
    <mergeCell ref="B81:E81"/>
    <mergeCell ref="A83:F83"/>
    <mergeCell ref="B84:E84"/>
    <mergeCell ref="A87:F87"/>
    <mergeCell ref="B88:E88"/>
    <mergeCell ref="A90:F90"/>
    <mergeCell ref="A80:F80"/>
    <mergeCell ref="C62:D62"/>
    <mergeCell ref="C63:D63"/>
    <mergeCell ref="E63:F63"/>
    <mergeCell ref="A64:D64"/>
    <mergeCell ref="A65:F65"/>
    <mergeCell ref="A66:F66"/>
    <mergeCell ref="A67:F67"/>
    <mergeCell ref="A68:F68"/>
    <mergeCell ref="B71:E71"/>
    <mergeCell ref="A77:F77"/>
    <mergeCell ref="B78:E78"/>
    <mergeCell ref="A61:F61"/>
    <mergeCell ref="B31:E31"/>
    <mergeCell ref="A37:F37"/>
    <mergeCell ref="B38:E38"/>
    <mergeCell ref="A41:F41"/>
    <mergeCell ref="B42:E42"/>
    <mergeCell ref="A44:F44"/>
    <mergeCell ref="B45:E45"/>
    <mergeCell ref="A48:F48"/>
    <mergeCell ref="B49:E49"/>
    <mergeCell ref="A56:F56"/>
    <mergeCell ref="B57:E57"/>
    <mergeCell ref="A2:F2"/>
    <mergeCell ref="A30:F30"/>
    <mergeCell ref="B6:E6"/>
    <mergeCell ref="B7:D7"/>
    <mergeCell ref="A10:F10"/>
    <mergeCell ref="B11:E11"/>
    <mergeCell ref="A18:F18"/>
    <mergeCell ref="B19:E19"/>
    <mergeCell ref="A24:F24"/>
    <mergeCell ref="B25:E25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57" orientation="portrait" horizontalDpi="0" verticalDpi="0" r:id="rId1"/>
  <rowBreaks count="4" manualBreakCount="4">
    <brk id="24" max="16383" man="1"/>
    <brk id="44" max="16383" man="1"/>
    <brk id="83" max="16383" man="1"/>
    <brk id="104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Partida</vt:lpstr>
      <vt:lpstr>'Lista de Partida'!Área_de_impresión</vt:lpstr>
      <vt:lpstr>'Lista de Partida'!Títulos_a_imprimir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SIDCA</cp:lastModifiedBy>
  <cp:lastPrinted>2021-05-14T18:47:52Z</cp:lastPrinted>
  <dcterms:created xsi:type="dcterms:W3CDTF">2013-09-29T21:31:42Z</dcterms:created>
  <dcterms:modified xsi:type="dcterms:W3CDTF">2021-09-27T16:59:43Z</dcterms:modified>
</cp:coreProperties>
</file>